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esp" sheetId="1" r:id="rId1"/>
    <sheet name="non-reg" sheetId="2" r:id="rId2"/>
  </sheets>
  <definedNames/>
  <calcPr fullCalcOnLoad="1"/>
</workbook>
</file>

<file path=xl/sharedStrings.xml><?xml version="1.0" encoding="utf-8"?>
<sst xmlns="http://schemas.openxmlformats.org/spreadsheetml/2006/main" count="72" uniqueCount="51">
  <si>
    <t>div tax</t>
  </si>
  <si>
    <t>dividend</t>
  </si>
  <si>
    <t># shares</t>
  </si>
  <si>
    <t>new shares</t>
  </si>
  <si>
    <t>stock price</t>
  </si>
  <si>
    <t>portfolio</t>
  </si>
  <si>
    <t xml:space="preserve">kid turns </t>
  </si>
  <si>
    <t>last</t>
  </si>
  <si>
    <t>year</t>
  </si>
  <si>
    <t>contribution</t>
  </si>
  <si>
    <t>grant</t>
  </si>
  <si>
    <t>grant rate</t>
  </si>
  <si>
    <t>investment gain per month</t>
  </si>
  <si>
    <t>portfolio is at beginning of month (before that months' contrs)</t>
  </si>
  <si>
    <t>total contributions</t>
  </si>
  <si>
    <t>total earnings</t>
  </si>
  <si>
    <t>total grants</t>
  </si>
  <si>
    <t xml:space="preserve">student will have  </t>
  </si>
  <si>
    <t>grants are removed</t>
  </si>
  <si>
    <t>contributions are</t>
  </si>
  <si>
    <t>earnings are taxed</t>
  </si>
  <si>
    <t>at income rate (40%)</t>
  </si>
  <si>
    <t>plus AIP(20%)</t>
  </si>
  <si>
    <t>subscriber gets</t>
  </si>
  <si>
    <t>scenario 1</t>
  </si>
  <si>
    <t>scenario 2</t>
  </si>
  <si>
    <t>tax amount</t>
  </si>
  <si>
    <t>scenario 3</t>
  </si>
  <si>
    <t>acb</t>
  </si>
  <si>
    <t>at the end</t>
  </si>
  <si>
    <t>portfolio value is</t>
  </si>
  <si>
    <t># of shares</t>
  </si>
  <si>
    <t>scenario 4 &amp; 6</t>
  </si>
  <si>
    <t>tax free</t>
  </si>
  <si>
    <t>capital gains</t>
  </si>
  <si>
    <t>scenario 5 &amp; 7</t>
  </si>
  <si>
    <t>what if subscriber if retired and money is for either subscriber or resp</t>
  </si>
  <si>
    <t>take money out when subscriber is working - $ is for subscriber or student</t>
  </si>
  <si>
    <t>at retired income rate</t>
  </si>
  <si>
    <t>retired average income tax rate</t>
  </si>
  <si>
    <t>what if tax rate is lower - ie subscriber is retired</t>
  </si>
  <si>
    <t>if plan is collapsed while person is working</t>
  </si>
  <si>
    <t>withdrawn at no penalty</t>
  </si>
  <si>
    <t>monthly contribution</t>
  </si>
  <si>
    <t>Contributions are made at the beginning of each month</t>
  </si>
  <si>
    <t>Grant is received at the same time as the contribution</t>
  </si>
  <si>
    <t>Dividend pays at end of year</t>
  </si>
  <si>
    <t>annual dividend</t>
  </si>
  <si>
    <t>Non-registered account</t>
  </si>
  <si>
    <t>RESP account</t>
  </si>
  <si>
    <t>Child is born Jan 1, 2007 and account is set up the same day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</si>
</sst>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(* #,##0.0000_);_(* \(#,##0.0000\);_(* &quot;-&quot;????_);_(@_)"/>
    <numFmt numFmtId="171" formatCode="0.000%"/>
    <numFmt numFmtId="172" formatCode="0.0000%"/>
    <numFmt numFmtId="173" formatCode="0.00000%"/>
    <numFmt numFmtId="174" formatCode="0.000000%"/>
    <numFmt numFmtId="175" formatCode="0.0000000%"/>
    <numFmt numFmtId="176" formatCode="0.00000000%"/>
    <numFmt numFmtId="177" formatCode="0.000000000%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17" applyNumberFormat="1" applyAlignment="1">
      <alignment/>
    </xf>
    <xf numFmtId="165" fontId="0" fillId="0" borderId="0" xfId="17" applyNumberFormat="1" applyAlignment="1">
      <alignment/>
    </xf>
    <xf numFmtId="9" fontId="0" fillId="0" borderId="0" xfId="21" applyAlignment="1">
      <alignment/>
    </xf>
    <xf numFmtId="165" fontId="0" fillId="0" borderId="0" xfId="17" applyNumberFormat="1" applyAlignment="1">
      <alignment/>
    </xf>
    <xf numFmtId="164" fontId="0" fillId="0" borderId="0" xfId="17" applyNumberFormat="1" applyAlignment="1">
      <alignment/>
    </xf>
    <xf numFmtId="164" fontId="0" fillId="0" borderId="0" xfId="17" applyNumberFormat="1" applyFont="1" applyAlignment="1">
      <alignment/>
    </xf>
    <xf numFmtId="9" fontId="0" fillId="0" borderId="0" xfId="21" applyAlignment="1">
      <alignment/>
    </xf>
    <xf numFmtId="15" fontId="0" fillId="0" borderId="0" xfId="0" applyNumberFormat="1" applyAlignment="1">
      <alignment/>
    </xf>
    <xf numFmtId="44" fontId="0" fillId="0" borderId="0" xfId="17" applyAlignment="1">
      <alignment/>
    </xf>
    <xf numFmtId="165" fontId="0" fillId="0" borderId="0" xfId="0" applyNumberFormat="1" applyAlignment="1">
      <alignment/>
    </xf>
    <xf numFmtId="169" fontId="0" fillId="0" borderId="0" xfId="21" applyNumberFormat="1" applyAlignment="1">
      <alignment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44" fontId="0" fillId="0" borderId="0" xfId="17" applyAlignment="1">
      <alignment/>
    </xf>
    <xf numFmtId="169" fontId="0" fillId="0" borderId="0" xfId="21" applyNumberFormat="1" applyAlignment="1">
      <alignment/>
    </xf>
    <xf numFmtId="44" fontId="0" fillId="0" borderId="0" xfId="17" applyFont="1" applyAlignment="1">
      <alignment/>
    </xf>
    <xf numFmtId="179" fontId="0" fillId="0" borderId="0" xfId="0" applyNumberFormat="1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165" fontId="3" fillId="0" borderId="0" xfId="17" applyNumberFormat="1" applyFont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workbookViewId="0" topLeftCell="A1">
      <selection activeCell="A1" sqref="A1"/>
    </sheetView>
  </sheetViews>
  <sheetFormatPr defaultColWidth="9.140625" defaultRowHeight="12.75"/>
  <cols>
    <col min="2" max="2" width="20.7109375" style="0" customWidth="1"/>
    <col min="3" max="3" width="15.7109375" style="9" customWidth="1"/>
    <col min="4" max="4" width="11.28125" style="0" customWidth="1"/>
    <col min="5" max="5" width="15.28125" style="0" bestFit="1" customWidth="1"/>
    <col min="6" max="6" width="11.28125" style="0" bestFit="1" customWidth="1"/>
    <col min="10" max="10" width="13.421875" style="0" bestFit="1" customWidth="1"/>
  </cols>
  <sheetData>
    <row r="1" ht="12.75">
      <c r="A1" s="21" t="s">
        <v>49</v>
      </c>
    </row>
    <row r="2" ht="12.75">
      <c r="J2" s="3"/>
    </row>
    <row r="3" spans="1:3" ht="12.75">
      <c r="A3" t="s">
        <v>43</v>
      </c>
      <c r="C3" s="2">
        <v>150</v>
      </c>
    </row>
    <row r="4" spans="1:3" ht="12.75">
      <c r="A4" t="s">
        <v>11</v>
      </c>
      <c r="C4" s="3">
        <v>0.2</v>
      </c>
    </row>
    <row r="5" spans="1:3" ht="12.75">
      <c r="A5" t="s">
        <v>12</v>
      </c>
      <c r="C5" s="11">
        <v>0.005</v>
      </c>
    </row>
    <row r="6" spans="1:3" ht="12.75">
      <c r="A6" t="s">
        <v>47</v>
      </c>
      <c r="C6" s="3">
        <v>0.02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50</v>
      </c>
    </row>
    <row r="13" ht="12.75">
      <c r="D13" t="s">
        <v>13</v>
      </c>
    </row>
    <row r="14" spans="3:6" ht="12.75">
      <c r="C14" s="12"/>
      <c r="E14" s="1"/>
      <c r="F14" s="1"/>
    </row>
    <row r="15" spans="1:6" ht="12.75">
      <c r="A15" t="s">
        <v>6</v>
      </c>
      <c r="C15" s="9" t="s">
        <v>5</v>
      </c>
      <c r="D15" t="s">
        <v>9</v>
      </c>
      <c r="E15" t="s">
        <v>10</v>
      </c>
      <c r="F15" t="s">
        <v>1</v>
      </c>
    </row>
    <row r="16" spans="1:7" ht="12.75">
      <c r="A16">
        <v>0</v>
      </c>
      <c r="B16" s="8">
        <v>39083</v>
      </c>
      <c r="C16" s="9">
        <v>0</v>
      </c>
      <c r="D16" s="10">
        <f aca="true" t="shared" si="0" ref="D16:D79">$C$3</f>
        <v>150</v>
      </c>
      <c r="E16" s="10">
        <f aca="true" t="shared" si="1" ref="E16:E79">$C$4*D16</f>
        <v>30</v>
      </c>
      <c r="G16" s="9"/>
    </row>
    <row r="17" spans="2:7" ht="12.75">
      <c r="B17" s="8">
        <v>39114</v>
      </c>
      <c r="C17" s="9">
        <f aca="true" t="shared" si="2" ref="C17:C80">SUM(C16:F16)*(1+$C$5)</f>
        <v>180.89999999999998</v>
      </c>
      <c r="D17" s="10">
        <f t="shared" si="0"/>
        <v>150</v>
      </c>
      <c r="E17" s="10">
        <f t="shared" si="1"/>
        <v>30</v>
      </c>
      <c r="G17" s="9"/>
    </row>
    <row r="18" spans="2:7" ht="12.75">
      <c r="B18" s="8">
        <v>39142</v>
      </c>
      <c r="C18" s="9">
        <f t="shared" si="2"/>
        <v>362.70449999999994</v>
      </c>
      <c r="D18" s="10">
        <f t="shared" si="0"/>
        <v>150</v>
      </c>
      <c r="E18" s="10">
        <f t="shared" si="1"/>
        <v>30</v>
      </c>
      <c r="G18" s="9"/>
    </row>
    <row r="19" spans="2:7" ht="12.75">
      <c r="B19" s="8">
        <v>39173</v>
      </c>
      <c r="C19" s="9">
        <f t="shared" si="2"/>
        <v>545.4180224999999</v>
      </c>
      <c r="D19" s="10">
        <f t="shared" si="0"/>
        <v>150</v>
      </c>
      <c r="E19" s="10">
        <f t="shared" si="1"/>
        <v>30</v>
      </c>
      <c r="G19" s="9"/>
    </row>
    <row r="20" spans="2:7" ht="12.75">
      <c r="B20" s="8">
        <v>39203</v>
      </c>
      <c r="C20" s="9">
        <f t="shared" si="2"/>
        <v>729.0451126124998</v>
      </c>
      <c r="D20" s="10">
        <f t="shared" si="0"/>
        <v>150</v>
      </c>
      <c r="E20" s="10">
        <f t="shared" si="1"/>
        <v>30</v>
      </c>
      <c r="G20" s="9"/>
    </row>
    <row r="21" spans="2:7" ht="12.75">
      <c r="B21" s="8">
        <v>39234</v>
      </c>
      <c r="C21" s="9">
        <f t="shared" si="2"/>
        <v>913.5903381755622</v>
      </c>
      <c r="D21" s="10">
        <f t="shared" si="0"/>
        <v>150</v>
      </c>
      <c r="E21" s="10">
        <f t="shared" si="1"/>
        <v>30</v>
      </c>
      <c r="G21" s="9"/>
    </row>
    <row r="22" spans="2:7" ht="12.75">
      <c r="B22" s="8">
        <v>39264</v>
      </c>
      <c r="C22" s="9">
        <f t="shared" si="2"/>
        <v>1099.05828986644</v>
      </c>
      <c r="D22" s="10">
        <f t="shared" si="0"/>
        <v>150</v>
      </c>
      <c r="E22" s="10">
        <f t="shared" si="1"/>
        <v>30</v>
      </c>
      <c r="G22" s="9"/>
    </row>
    <row r="23" spans="2:7" ht="12.75">
      <c r="B23" s="8">
        <v>39295</v>
      </c>
      <c r="C23" s="9">
        <f t="shared" si="2"/>
        <v>1285.453581315772</v>
      </c>
      <c r="D23" s="10">
        <f t="shared" si="0"/>
        <v>150</v>
      </c>
      <c r="E23" s="10">
        <f t="shared" si="1"/>
        <v>30</v>
      </c>
      <c r="G23" s="9"/>
    </row>
    <row r="24" spans="2:7" ht="12.75">
      <c r="B24" s="8">
        <v>39326</v>
      </c>
      <c r="C24" s="9">
        <f t="shared" si="2"/>
        <v>1472.7808492223508</v>
      </c>
      <c r="D24" s="10">
        <f t="shared" si="0"/>
        <v>150</v>
      </c>
      <c r="E24" s="10">
        <f t="shared" si="1"/>
        <v>30</v>
      </c>
      <c r="G24" s="9"/>
    </row>
    <row r="25" spans="2:7" ht="12.75">
      <c r="B25" s="8">
        <v>39356</v>
      </c>
      <c r="C25" s="9">
        <f t="shared" si="2"/>
        <v>1661.0447534684624</v>
      </c>
      <c r="D25" s="10">
        <f t="shared" si="0"/>
        <v>150</v>
      </c>
      <c r="E25" s="10">
        <f t="shared" si="1"/>
        <v>30</v>
      </c>
      <c r="G25" s="9"/>
    </row>
    <row r="26" spans="2:7" ht="12.75">
      <c r="B26" s="8">
        <v>39387</v>
      </c>
      <c r="C26" s="9">
        <f t="shared" si="2"/>
        <v>1850.2499772358046</v>
      </c>
      <c r="D26" s="10">
        <f t="shared" si="0"/>
        <v>150</v>
      </c>
      <c r="E26" s="10">
        <f t="shared" si="1"/>
        <v>30</v>
      </c>
      <c r="G26" s="9"/>
    </row>
    <row r="27" spans="2:7" ht="12.75">
      <c r="B27" s="8">
        <v>39417</v>
      </c>
      <c r="C27" s="9">
        <f t="shared" si="2"/>
        <v>2040.4012271219835</v>
      </c>
      <c r="D27" s="10">
        <f t="shared" si="0"/>
        <v>150</v>
      </c>
      <c r="E27" s="10">
        <f t="shared" si="1"/>
        <v>30</v>
      </c>
      <c r="F27" s="13">
        <f>C27*$C$6</f>
        <v>40.808024542439675</v>
      </c>
      <c r="G27" s="9"/>
    </row>
    <row r="28" spans="1:7" ht="12.75">
      <c r="A28">
        <v>1</v>
      </c>
      <c r="B28" s="8">
        <v>39448</v>
      </c>
      <c r="C28" s="9">
        <f t="shared" si="2"/>
        <v>2272.515297922745</v>
      </c>
      <c r="D28" s="10">
        <f t="shared" si="0"/>
        <v>150</v>
      </c>
      <c r="E28" s="10">
        <f t="shared" si="1"/>
        <v>30</v>
      </c>
      <c r="F28" s="13"/>
      <c r="G28" s="9"/>
    </row>
    <row r="29" spans="2:7" ht="12.75">
      <c r="B29" s="8">
        <v>39479</v>
      </c>
      <c r="C29" s="9">
        <f t="shared" si="2"/>
        <v>2464.7778744123584</v>
      </c>
      <c r="D29" s="10">
        <f t="shared" si="0"/>
        <v>150</v>
      </c>
      <c r="E29" s="10">
        <f t="shared" si="1"/>
        <v>30</v>
      </c>
      <c r="G29" s="9"/>
    </row>
    <row r="30" spans="2:7" ht="12.75">
      <c r="B30" s="8">
        <v>39508</v>
      </c>
      <c r="C30" s="9">
        <f t="shared" si="2"/>
        <v>2658.00176378442</v>
      </c>
      <c r="D30" s="10">
        <f t="shared" si="0"/>
        <v>150</v>
      </c>
      <c r="E30" s="10">
        <f t="shared" si="1"/>
        <v>30</v>
      </c>
      <c r="G30" s="9"/>
    </row>
    <row r="31" spans="2:7" ht="12.75">
      <c r="B31" s="8">
        <v>39539</v>
      </c>
      <c r="C31" s="9">
        <f t="shared" si="2"/>
        <v>2852.1917726033416</v>
      </c>
      <c r="D31" s="10">
        <f t="shared" si="0"/>
        <v>150</v>
      </c>
      <c r="E31" s="10">
        <f t="shared" si="1"/>
        <v>30</v>
      </c>
      <c r="G31" s="9"/>
    </row>
    <row r="32" spans="2:7" ht="12.75">
      <c r="B32" s="8">
        <v>39569</v>
      </c>
      <c r="C32" s="9">
        <f t="shared" si="2"/>
        <v>3047.352731466358</v>
      </c>
      <c r="D32" s="10">
        <f t="shared" si="0"/>
        <v>150</v>
      </c>
      <c r="E32" s="10">
        <f t="shared" si="1"/>
        <v>30</v>
      </c>
      <c r="G32" s="9"/>
    </row>
    <row r="33" spans="2:7" ht="12.75">
      <c r="B33" s="8">
        <v>39600</v>
      </c>
      <c r="C33" s="9">
        <f t="shared" si="2"/>
        <v>3243.4894951236893</v>
      </c>
      <c r="D33" s="10">
        <f t="shared" si="0"/>
        <v>150</v>
      </c>
      <c r="E33" s="10">
        <f t="shared" si="1"/>
        <v>30</v>
      </c>
      <c r="G33" s="9"/>
    </row>
    <row r="34" spans="2:7" ht="12.75">
      <c r="B34" s="8">
        <v>39630</v>
      </c>
      <c r="C34" s="9">
        <f t="shared" si="2"/>
        <v>3440.6069425993073</v>
      </c>
      <c r="D34" s="10">
        <f t="shared" si="0"/>
        <v>150</v>
      </c>
      <c r="E34" s="10">
        <f t="shared" si="1"/>
        <v>30</v>
      </c>
      <c r="G34" s="9"/>
    </row>
    <row r="35" spans="2:7" ht="12.75">
      <c r="B35" s="8">
        <v>39661</v>
      </c>
      <c r="C35" s="9">
        <f t="shared" si="2"/>
        <v>3638.7099773123036</v>
      </c>
      <c r="D35" s="10">
        <f t="shared" si="0"/>
        <v>150</v>
      </c>
      <c r="E35" s="10">
        <f t="shared" si="1"/>
        <v>30</v>
      </c>
      <c r="G35" s="9"/>
    </row>
    <row r="36" spans="2:7" ht="12.75">
      <c r="B36" s="8">
        <v>39692</v>
      </c>
      <c r="C36" s="9">
        <f t="shared" si="2"/>
        <v>3837.8035271988647</v>
      </c>
      <c r="D36" s="10">
        <f t="shared" si="0"/>
        <v>150</v>
      </c>
      <c r="E36" s="10">
        <f t="shared" si="1"/>
        <v>30</v>
      </c>
      <c r="G36" s="9"/>
    </row>
    <row r="37" spans="2:7" ht="12.75">
      <c r="B37" s="8">
        <v>39722</v>
      </c>
      <c r="C37" s="9">
        <f t="shared" si="2"/>
        <v>4037.8925448348587</v>
      </c>
      <c r="D37" s="10">
        <f t="shared" si="0"/>
        <v>150</v>
      </c>
      <c r="E37" s="10">
        <f t="shared" si="1"/>
        <v>30</v>
      </c>
      <c r="G37" s="9"/>
    </row>
    <row r="38" spans="2:7" ht="12.75">
      <c r="B38" s="8">
        <v>39753</v>
      </c>
      <c r="C38" s="9">
        <f t="shared" si="2"/>
        <v>4238.982007559032</v>
      </c>
      <c r="D38" s="10">
        <f t="shared" si="0"/>
        <v>150</v>
      </c>
      <c r="E38" s="10">
        <f t="shared" si="1"/>
        <v>30</v>
      </c>
      <c r="G38" s="9"/>
    </row>
    <row r="39" spans="2:7" ht="12.75">
      <c r="B39" s="8">
        <v>39783</v>
      </c>
      <c r="C39" s="9">
        <f t="shared" si="2"/>
        <v>4441.076917596827</v>
      </c>
      <c r="D39" s="10">
        <f t="shared" si="0"/>
        <v>150</v>
      </c>
      <c r="E39" s="10">
        <f t="shared" si="1"/>
        <v>30</v>
      </c>
      <c r="F39" s="13">
        <f>C39*$C$6</f>
        <v>88.82153835193654</v>
      </c>
      <c r="G39" s="9"/>
    </row>
    <row r="40" spans="1:7" ht="12.75">
      <c r="A40">
        <v>2</v>
      </c>
      <c r="B40" s="8">
        <v>39814</v>
      </c>
      <c r="C40" s="9">
        <f t="shared" si="2"/>
        <v>4733.447948228507</v>
      </c>
      <c r="D40" s="10">
        <f t="shared" si="0"/>
        <v>150</v>
      </c>
      <c r="E40" s="10">
        <f t="shared" si="1"/>
        <v>30</v>
      </c>
      <c r="F40" s="13"/>
      <c r="G40" s="9"/>
    </row>
    <row r="41" spans="2:7" ht="12.75">
      <c r="B41" s="8">
        <v>39845</v>
      </c>
      <c r="C41" s="9">
        <f t="shared" si="2"/>
        <v>4938.015187969649</v>
      </c>
      <c r="D41" s="10">
        <f t="shared" si="0"/>
        <v>150</v>
      </c>
      <c r="E41" s="10">
        <f t="shared" si="1"/>
        <v>30</v>
      </c>
      <c r="G41" s="9"/>
    </row>
    <row r="42" spans="2:7" ht="12.75">
      <c r="B42" s="8">
        <v>39873</v>
      </c>
      <c r="C42" s="9">
        <f t="shared" si="2"/>
        <v>5143.605263909496</v>
      </c>
      <c r="D42" s="10">
        <f t="shared" si="0"/>
        <v>150</v>
      </c>
      <c r="E42" s="10">
        <f t="shared" si="1"/>
        <v>30</v>
      </c>
      <c r="G42" s="9"/>
    </row>
    <row r="43" spans="2:7" ht="12.75">
      <c r="B43" s="8">
        <v>39904</v>
      </c>
      <c r="C43" s="9">
        <f t="shared" si="2"/>
        <v>5350.2232902290425</v>
      </c>
      <c r="D43" s="10">
        <f t="shared" si="0"/>
        <v>150</v>
      </c>
      <c r="E43" s="10">
        <f t="shared" si="1"/>
        <v>30</v>
      </c>
      <c r="G43" s="9"/>
    </row>
    <row r="44" spans="2:7" ht="12.75">
      <c r="B44" s="8">
        <v>39934</v>
      </c>
      <c r="C44" s="9">
        <f t="shared" si="2"/>
        <v>5557.874406680187</v>
      </c>
      <c r="D44" s="10">
        <f t="shared" si="0"/>
        <v>150</v>
      </c>
      <c r="E44" s="10">
        <f t="shared" si="1"/>
        <v>30</v>
      </c>
      <c r="G44" s="9"/>
    </row>
    <row r="45" spans="2:7" ht="12.75">
      <c r="B45" s="8">
        <v>39965</v>
      </c>
      <c r="C45" s="9">
        <f t="shared" si="2"/>
        <v>5766.563778713587</v>
      </c>
      <c r="D45" s="10">
        <f t="shared" si="0"/>
        <v>150</v>
      </c>
      <c r="E45" s="10">
        <f t="shared" si="1"/>
        <v>30</v>
      </c>
      <c r="G45" s="9"/>
    </row>
    <row r="46" spans="2:7" ht="12.75">
      <c r="B46" s="8">
        <v>39995</v>
      </c>
      <c r="C46" s="9">
        <f t="shared" si="2"/>
        <v>5976.296597607155</v>
      </c>
      <c r="D46" s="10">
        <f t="shared" si="0"/>
        <v>150</v>
      </c>
      <c r="E46" s="10">
        <f t="shared" si="1"/>
        <v>30</v>
      </c>
      <c r="G46" s="9"/>
    </row>
    <row r="47" spans="2:7" ht="12.75">
      <c r="B47" s="8">
        <v>40026</v>
      </c>
      <c r="C47" s="9">
        <f t="shared" si="2"/>
        <v>6187.07808059519</v>
      </c>
      <c r="D47" s="10">
        <f t="shared" si="0"/>
        <v>150</v>
      </c>
      <c r="E47" s="10">
        <f t="shared" si="1"/>
        <v>30</v>
      </c>
      <c r="G47" s="9"/>
    </row>
    <row r="48" spans="2:7" ht="12.75">
      <c r="B48" s="8">
        <v>40057</v>
      </c>
      <c r="C48" s="9">
        <f t="shared" si="2"/>
        <v>6398.913470998165</v>
      </c>
      <c r="D48" s="10">
        <f t="shared" si="0"/>
        <v>150</v>
      </c>
      <c r="E48" s="10">
        <f t="shared" si="1"/>
        <v>30</v>
      </c>
      <c r="G48" s="9"/>
    </row>
    <row r="49" spans="2:7" ht="12.75">
      <c r="B49" s="8">
        <v>40087</v>
      </c>
      <c r="C49" s="9">
        <f t="shared" si="2"/>
        <v>6611.808038353155</v>
      </c>
      <c r="D49" s="10">
        <f t="shared" si="0"/>
        <v>150</v>
      </c>
      <c r="E49" s="10">
        <f t="shared" si="1"/>
        <v>30</v>
      </c>
      <c r="G49" s="9"/>
    </row>
    <row r="50" spans="2:7" ht="12.75">
      <c r="B50" s="8">
        <v>40118</v>
      </c>
      <c r="C50" s="9">
        <f t="shared" si="2"/>
        <v>6825.76707854492</v>
      </c>
      <c r="D50" s="10">
        <f t="shared" si="0"/>
        <v>150</v>
      </c>
      <c r="E50" s="10">
        <f t="shared" si="1"/>
        <v>30</v>
      </c>
      <c r="G50" s="9"/>
    </row>
    <row r="51" spans="2:7" ht="12.75">
      <c r="B51" s="8">
        <v>40148</v>
      </c>
      <c r="C51" s="9">
        <f t="shared" si="2"/>
        <v>7040.7959139376435</v>
      </c>
      <c r="D51" s="10">
        <f t="shared" si="0"/>
        <v>150</v>
      </c>
      <c r="E51" s="10">
        <f t="shared" si="1"/>
        <v>30</v>
      </c>
      <c r="F51" s="13">
        <f>C51*$C$6</f>
        <v>140.81591827875286</v>
      </c>
      <c r="G51" s="9"/>
    </row>
    <row r="52" spans="1:7" ht="12.75">
      <c r="A52">
        <v>3</v>
      </c>
      <c r="B52" s="8">
        <v>40179</v>
      </c>
      <c r="C52" s="9">
        <f t="shared" si="2"/>
        <v>7398.419891377478</v>
      </c>
      <c r="D52" s="10">
        <f t="shared" si="0"/>
        <v>150</v>
      </c>
      <c r="E52" s="10">
        <f t="shared" si="1"/>
        <v>30</v>
      </c>
      <c r="F52" s="13"/>
      <c r="G52" s="9"/>
    </row>
    <row r="53" spans="2:7" ht="12.75">
      <c r="B53" s="8">
        <v>40210</v>
      </c>
      <c r="C53" s="9">
        <f t="shared" si="2"/>
        <v>7616.311990834364</v>
      </c>
      <c r="D53" s="10">
        <f t="shared" si="0"/>
        <v>150</v>
      </c>
      <c r="E53" s="10">
        <f t="shared" si="1"/>
        <v>30</v>
      </c>
      <c r="G53" s="9"/>
    </row>
    <row r="54" spans="2:7" ht="12.75">
      <c r="B54" s="8">
        <v>40238</v>
      </c>
      <c r="C54" s="9">
        <f t="shared" si="2"/>
        <v>7835.293550788535</v>
      </c>
      <c r="D54" s="10">
        <f t="shared" si="0"/>
        <v>150</v>
      </c>
      <c r="E54" s="10">
        <f t="shared" si="1"/>
        <v>30</v>
      </c>
      <c r="G54" s="9"/>
    </row>
    <row r="55" spans="2:7" ht="12.75">
      <c r="B55" s="8">
        <v>40269</v>
      </c>
      <c r="C55" s="9">
        <f t="shared" si="2"/>
        <v>8055.370018542477</v>
      </c>
      <c r="D55" s="10">
        <f t="shared" si="0"/>
        <v>150</v>
      </c>
      <c r="E55" s="10">
        <f t="shared" si="1"/>
        <v>30</v>
      </c>
      <c r="G55" s="9"/>
    </row>
    <row r="56" spans="2:7" ht="12.75">
      <c r="B56" s="8">
        <v>40299</v>
      </c>
      <c r="C56" s="9">
        <f t="shared" si="2"/>
        <v>8276.546868635189</v>
      </c>
      <c r="D56" s="10">
        <f t="shared" si="0"/>
        <v>150</v>
      </c>
      <c r="E56" s="10">
        <f t="shared" si="1"/>
        <v>30</v>
      </c>
      <c r="G56" s="9"/>
    </row>
    <row r="57" spans="2:7" ht="12.75">
      <c r="B57" s="8">
        <v>40330</v>
      </c>
      <c r="C57" s="9">
        <f t="shared" si="2"/>
        <v>8498.829602978363</v>
      </c>
      <c r="D57" s="10">
        <f t="shared" si="0"/>
        <v>150</v>
      </c>
      <c r="E57" s="10">
        <f t="shared" si="1"/>
        <v>30</v>
      </c>
      <c r="G57" s="9"/>
    </row>
    <row r="58" spans="2:7" ht="12.75">
      <c r="B58" s="8">
        <v>40360</v>
      </c>
      <c r="C58" s="9">
        <f t="shared" si="2"/>
        <v>8722.223750993255</v>
      </c>
      <c r="D58" s="10">
        <f t="shared" si="0"/>
        <v>150</v>
      </c>
      <c r="E58" s="10">
        <f t="shared" si="1"/>
        <v>30</v>
      </c>
      <c r="G58" s="9"/>
    </row>
    <row r="59" spans="2:7" ht="12.75">
      <c r="B59" s="8">
        <v>40391</v>
      </c>
      <c r="C59" s="9">
        <f t="shared" si="2"/>
        <v>8946.73486974822</v>
      </c>
      <c r="D59" s="10">
        <f t="shared" si="0"/>
        <v>150</v>
      </c>
      <c r="E59" s="10">
        <f t="shared" si="1"/>
        <v>30</v>
      </c>
      <c r="G59" s="9"/>
    </row>
    <row r="60" spans="2:7" ht="12.75">
      <c r="B60" s="8">
        <v>40422</v>
      </c>
      <c r="C60" s="9">
        <f t="shared" si="2"/>
        <v>9172.36854409696</v>
      </c>
      <c r="D60" s="10">
        <f t="shared" si="0"/>
        <v>150</v>
      </c>
      <c r="E60" s="10">
        <f t="shared" si="1"/>
        <v>30</v>
      </c>
      <c r="G60" s="9"/>
    </row>
    <row r="61" spans="2:7" ht="12.75">
      <c r="B61" s="8">
        <v>40452</v>
      </c>
      <c r="C61" s="9">
        <f t="shared" si="2"/>
        <v>9399.130386817444</v>
      </c>
      <c r="D61" s="10">
        <f t="shared" si="0"/>
        <v>150</v>
      </c>
      <c r="E61" s="10">
        <f t="shared" si="1"/>
        <v>30</v>
      </c>
      <c r="G61" s="9"/>
    </row>
    <row r="62" spans="2:7" ht="12.75">
      <c r="B62" s="8">
        <v>40483</v>
      </c>
      <c r="C62" s="9">
        <f t="shared" si="2"/>
        <v>9627.02603875153</v>
      </c>
      <c r="D62" s="10">
        <f t="shared" si="0"/>
        <v>150</v>
      </c>
      <c r="E62" s="10">
        <f t="shared" si="1"/>
        <v>30</v>
      </c>
      <c r="G62" s="9"/>
    </row>
    <row r="63" spans="2:7" ht="12.75">
      <c r="B63" s="8">
        <v>40513</v>
      </c>
      <c r="C63" s="9">
        <f t="shared" si="2"/>
        <v>9856.061168945287</v>
      </c>
      <c r="D63" s="10">
        <f t="shared" si="0"/>
        <v>150</v>
      </c>
      <c r="E63" s="10">
        <f t="shared" si="1"/>
        <v>30</v>
      </c>
      <c r="F63" s="13">
        <f>C63*$C$6</f>
        <v>197.12122337890574</v>
      </c>
      <c r="G63" s="9"/>
    </row>
    <row r="64" spans="1:7" ht="12.75">
      <c r="A64">
        <v>4</v>
      </c>
      <c r="B64" s="8">
        <v>40544</v>
      </c>
      <c r="C64" s="9">
        <f t="shared" si="2"/>
        <v>10284.348304285813</v>
      </c>
      <c r="D64" s="10">
        <f t="shared" si="0"/>
        <v>150</v>
      </c>
      <c r="E64" s="10">
        <f t="shared" si="1"/>
        <v>30</v>
      </c>
      <c r="F64" s="13"/>
      <c r="G64" s="9"/>
    </row>
    <row r="65" spans="2:7" ht="12.75">
      <c r="B65" s="8">
        <v>40575</v>
      </c>
      <c r="C65" s="9">
        <f t="shared" si="2"/>
        <v>10516.670045807241</v>
      </c>
      <c r="D65" s="10">
        <f t="shared" si="0"/>
        <v>150</v>
      </c>
      <c r="E65" s="10">
        <f t="shared" si="1"/>
        <v>30</v>
      </c>
      <c r="G65" s="9"/>
    </row>
    <row r="66" spans="2:7" ht="12.75">
      <c r="B66" s="8">
        <v>40603</v>
      </c>
      <c r="C66" s="9">
        <f t="shared" si="2"/>
        <v>10750.153396036276</v>
      </c>
      <c r="D66" s="10">
        <f t="shared" si="0"/>
        <v>150</v>
      </c>
      <c r="E66" s="10">
        <f t="shared" si="1"/>
        <v>30</v>
      </c>
      <c r="G66" s="9"/>
    </row>
    <row r="67" spans="2:7" ht="12.75">
      <c r="B67" s="8">
        <v>40634</v>
      </c>
      <c r="C67" s="9">
        <f t="shared" si="2"/>
        <v>10984.804163016455</v>
      </c>
      <c r="D67" s="10">
        <f t="shared" si="0"/>
        <v>150</v>
      </c>
      <c r="E67" s="10">
        <f t="shared" si="1"/>
        <v>30</v>
      </c>
      <c r="G67" s="9"/>
    </row>
    <row r="68" spans="2:7" ht="12.75">
      <c r="B68" s="8">
        <v>40664</v>
      </c>
      <c r="C68" s="9">
        <f t="shared" si="2"/>
        <v>11220.628183831537</v>
      </c>
      <c r="D68" s="10">
        <f t="shared" si="0"/>
        <v>150</v>
      </c>
      <c r="E68" s="10">
        <f t="shared" si="1"/>
        <v>30</v>
      </c>
      <c r="G68" s="9"/>
    </row>
    <row r="69" spans="2:7" ht="12.75">
      <c r="B69" s="8">
        <v>40695</v>
      </c>
      <c r="C69" s="9">
        <f t="shared" si="2"/>
        <v>11457.631324750693</v>
      </c>
      <c r="D69" s="10">
        <f t="shared" si="0"/>
        <v>150</v>
      </c>
      <c r="E69" s="10">
        <f t="shared" si="1"/>
        <v>30</v>
      </c>
      <c r="G69" s="9"/>
    </row>
    <row r="70" spans="2:7" ht="12.75">
      <c r="B70" s="8">
        <v>40725</v>
      </c>
      <c r="C70" s="9">
        <f t="shared" si="2"/>
        <v>11695.819481374445</v>
      </c>
      <c r="D70" s="10">
        <f t="shared" si="0"/>
        <v>150</v>
      </c>
      <c r="E70" s="10">
        <f t="shared" si="1"/>
        <v>30</v>
      </c>
      <c r="G70" s="9"/>
    </row>
    <row r="71" spans="2:7" ht="12.75">
      <c r="B71" s="8">
        <v>40756</v>
      </c>
      <c r="C71" s="9">
        <f t="shared" si="2"/>
        <v>11935.198578781316</v>
      </c>
      <c r="D71" s="10">
        <f t="shared" si="0"/>
        <v>150</v>
      </c>
      <c r="E71" s="10">
        <f t="shared" si="1"/>
        <v>30</v>
      </c>
      <c r="G71" s="9"/>
    </row>
    <row r="72" spans="2:7" ht="12.75">
      <c r="B72" s="8">
        <v>40787</v>
      </c>
      <c r="C72" s="9">
        <f t="shared" si="2"/>
        <v>12175.774571675222</v>
      </c>
      <c r="D72" s="10">
        <f t="shared" si="0"/>
        <v>150</v>
      </c>
      <c r="E72" s="10">
        <f t="shared" si="1"/>
        <v>30</v>
      </c>
      <c r="G72" s="9"/>
    </row>
    <row r="73" spans="2:7" ht="12.75">
      <c r="B73" s="8">
        <v>40817</v>
      </c>
      <c r="C73" s="9">
        <f t="shared" si="2"/>
        <v>12417.553444533596</v>
      </c>
      <c r="D73" s="10">
        <f t="shared" si="0"/>
        <v>150</v>
      </c>
      <c r="E73" s="10">
        <f t="shared" si="1"/>
        <v>30</v>
      </c>
      <c r="G73" s="9"/>
    </row>
    <row r="74" spans="2:7" ht="12.75">
      <c r="B74" s="8">
        <v>40848</v>
      </c>
      <c r="C74" s="9">
        <f t="shared" si="2"/>
        <v>12660.541211756263</v>
      </c>
      <c r="D74" s="10">
        <f t="shared" si="0"/>
        <v>150</v>
      </c>
      <c r="E74" s="10">
        <f t="shared" si="1"/>
        <v>30</v>
      </c>
      <c r="G74" s="9"/>
    </row>
    <row r="75" spans="2:7" ht="12.75">
      <c r="B75" s="8">
        <v>40878</v>
      </c>
      <c r="C75" s="9">
        <f t="shared" si="2"/>
        <v>12904.743917815043</v>
      </c>
      <c r="D75" s="10">
        <f t="shared" si="0"/>
        <v>150</v>
      </c>
      <c r="E75" s="10">
        <f t="shared" si="1"/>
        <v>30</v>
      </c>
      <c r="F75" s="13">
        <f>C75*$C$6</f>
        <v>258.09487835630085</v>
      </c>
      <c r="G75" s="9"/>
    </row>
    <row r="76" spans="2:7" ht="12.75">
      <c r="B76" s="8">
        <v>40909</v>
      </c>
      <c r="C76" s="9">
        <f t="shared" si="2"/>
        <v>13409.5529901522</v>
      </c>
      <c r="D76" s="10">
        <f t="shared" si="0"/>
        <v>150</v>
      </c>
      <c r="E76" s="10">
        <f t="shared" si="1"/>
        <v>30</v>
      </c>
      <c r="F76" s="13"/>
      <c r="G76" s="9"/>
    </row>
    <row r="77" spans="2:7" ht="12.75">
      <c r="B77" s="8">
        <v>40940</v>
      </c>
      <c r="C77" s="9">
        <f t="shared" si="2"/>
        <v>13657.50075510296</v>
      </c>
      <c r="D77" s="10">
        <f t="shared" si="0"/>
        <v>150</v>
      </c>
      <c r="E77" s="10">
        <f t="shared" si="1"/>
        <v>30</v>
      </c>
      <c r="G77" s="9"/>
    </row>
    <row r="78" spans="2:7" ht="12.75">
      <c r="B78" s="8">
        <v>40969</v>
      </c>
      <c r="C78" s="9">
        <f t="shared" si="2"/>
        <v>13906.688258878472</v>
      </c>
      <c r="D78" s="10">
        <f t="shared" si="0"/>
        <v>150</v>
      </c>
      <c r="E78" s="10">
        <f t="shared" si="1"/>
        <v>30</v>
      </c>
      <c r="G78" s="9"/>
    </row>
    <row r="79" spans="2:7" ht="12.75">
      <c r="B79" s="8">
        <v>41000</v>
      </c>
      <c r="C79" s="9">
        <f t="shared" si="2"/>
        <v>14157.121700172864</v>
      </c>
      <c r="D79" s="10">
        <f t="shared" si="0"/>
        <v>150</v>
      </c>
      <c r="E79" s="10">
        <f t="shared" si="1"/>
        <v>30</v>
      </c>
      <c r="G79" s="9"/>
    </row>
    <row r="80" spans="2:7" ht="12.75">
      <c r="B80" s="8">
        <v>41030</v>
      </c>
      <c r="C80" s="9">
        <f t="shared" si="2"/>
        <v>14408.807308673726</v>
      </c>
      <c r="D80" s="10">
        <f aca="true" t="shared" si="3" ref="D80:D143">$C$3</f>
        <v>150</v>
      </c>
      <c r="E80" s="10">
        <f aca="true" t="shared" si="4" ref="E80:E143">$C$4*D80</f>
        <v>30</v>
      </c>
      <c r="G80" s="9"/>
    </row>
    <row r="81" spans="2:7" ht="12.75">
      <c r="B81" s="8">
        <v>41061</v>
      </c>
      <c r="C81" s="9">
        <f aca="true" t="shared" si="5" ref="C81:C144">SUM(C80:F80)*(1+$C$5)</f>
        <v>14661.751345217093</v>
      </c>
      <c r="D81" s="10">
        <f t="shared" si="3"/>
        <v>150</v>
      </c>
      <c r="E81" s="10">
        <f t="shared" si="4"/>
        <v>30</v>
      </c>
      <c r="G81" s="9"/>
    </row>
    <row r="82" spans="2:7" ht="12.75">
      <c r="B82" s="8">
        <v>41091</v>
      </c>
      <c r="C82" s="9">
        <f t="shared" si="5"/>
        <v>14915.960101943178</v>
      </c>
      <c r="D82" s="10">
        <f t="shared" si="3"/>
        <v>150</v>
      </c>
      <c r="E82" s="10">
        <f t="shared" si="4"/>
        <v>30</v>
      </c>
      <c r="G82" s="9"/>
    </row>
    <row r="83" spans="2:7" ht="12.75">
      <c r="B83" s="8">
        <v>41122</v>
      </c>
      <c r="C83" s="9">
        <f t="shared" si="5"/>
        <v>15171.439902452892</v>
      </c>
      <c r="D83" s="10">
        <f t="shared" si="3"/>
        <v>150</v>
      </c>
      <c r="E83" s="10">
        <f t="shared" si="4"/>
        <v>30</v>
      </c>
      <c r="G83" s="9"/>
    </row>
    <row r="84" spans="2:7" ht="12.75">
      <c r="B84" s="8">
        <v>41153</v>
      </c>
      <c r="C84" s="9">
        <f t="shared" si="5"/>
        <v>15428.197101965156</v>
      </c>
      <c r="D84" s="10">
        <f t="shared" si="3"/>
        <v>150</v>
      </c>
      <c r="E84" s="10">
        <f t="shared" si="4"/>
        <v>30</v>
      </c>
      <c r="G84" s="9"/>
    </row>
    <row r="85" spans="2:7" ht="12.75">
      <c r="B85" s="8">
        <v>41183</v>
      </c>
      <c r="C85" s="9">
        <f t="shared" si="5"/>
        <v>15686.23808747498</v>
      </c>
      <c r="D85" s="10">
        <f t="shared" si="3"/>
        <v>150</v>
      </c>
      <c r="E85" s="10">
        <f t="shared" si="4"/>
        <v>30</v>
      </c>
      <c r="G85" s="9"/>
    </row>
    <row r="86" spans="2:7" ht="12.75">
      <c r="B86" s="8">
        <v>41214</v>
      </c>
      <c r="C86" s="9">
        <f t="shared" si="5"/>
        <v>15945.569277912353</v>
      </c>
      <c r="D86" s="10">
        <f t="shared" si="3"/>
        <v>150</v>
      </c>
      <c r="E86" s="10">
        <f t="shared" si="4"/>
        <v>30</v>
      </c>
      <c r="G86" s="9"/>
    </row>
    <row r="87" spans="2:7" ht="12.75">
      <c r="B87" s="8">
        <v>41244</v>
      </c>
      <c r="C87" s="9">
        <f t="shared" si="5"/>
        <v>16206.197124301912</v>
      </c>
      <c r="D87" s="10">
        <f t="shared" si="3"/>
        <v>150</v>
      </c>
      <c r="E87" s="10">
        <f t="shared" si="4"/>
        <v>30</v>
      </c>
      <c r="F87" s="13">
        <f>C87*$C$6</f>
        <v>324.12394248603823</v>
      </c>
      <c r="G87" s="9"/>
    </row>
    <row r="88" spans="1:7" ht="12.75">
      <c r="A88">
        <v>6</v>
      </c>
      <c r="B88" s="8">
        <v>41275</v>
      </c>
      <c r="C88" s="9">
        <f t="shared" si="5"/>
        <v>16793.87267212189</v>
      </c>
      <c r="D88" s="10">
        <f t="shared" si="3"/>
        <v>150</v>
      </c>
      <c r="E88" s="10">
        <f t="shared" si="4"/>
        <v>30</v>
      </c>
      <c r="F88" s="13"/>
      <c r="G88" s="9"/>
    </row>
    <row r="89" spans="2:7" ht="12.75">
      <c r="B89" s="8">
        <v>41306</v>
      </c>
      <c r="C89" s="9">
        <f t="shared" si="5"/>
        <v>17058.7420354825</v>
      </c>
      <c r="D89" s="10">
        <f t="shared" si="3"/>
        <v>150</v>
      </c>
      <c r="E89" s="10">
        <f t="shared" si="4"/>
        <v>30</v>
      </c>
      <c r="G89" s="9"/>
    </row>
    <row r="90" spans="2:7" ht="12.75">
      <c r="B90" s="8">
        <v>41334</v>
      </c>
      <c r="C90" s="9">
        <f t="shared" si="5"/>
        <v>17324.93574565991</v>
      </c>
      <c r="D90" s="10">
        <f t="shared" si="3"/>
        <v>150</v>
      </c>
      <c r="E90" s="10">
        <f t="shared" si="4"/>
        <v>30</v>
      </c>
      <c r="G90" s="9"/>
    </row>
    <row r="91" spans="2:7" ht="12.75">
      <c r="B91" s="8">
        <v>41365</v>
      </c>
      <c r="C91" s="9">
        <f t="shared" si="5"/>
        <v>17592.46042438821</v>
      </c>
      <c r="D91" s="10">
        <f t="shared" si="3"/>
        <v>150</v>
      </c>
      <c r="E91" s="10">
        <f t="shared" si="4"/>
        <v>30</v>
      </c>
      <c r="G91" s="9"/>
    </row>
    <row r="92" spans="2:7" ht="12.75">
      <c r="B92" s="8">
        <v>41395</v>
      </c>
      <c r="C92" s="9">
        <f t="shared" si="5"/>
        <v>17861.32272651015</v>
      </c>
      <c r="D92" s="10">
        <f t="shared" si="3"/>
        <v>150</v>
      </c>
      <c r="E92" s="10">
        <f t="shared" si="4"/>
        <v>30</v>
      </c>
      <c r="G92" s="9"/>
    </row>
    <row r="93" spans="2:7" ht="12.75">
      <c r="B93" s="8">
        <v>41426</v>
      </c>
      <c r="C93" s="9">
        <f t="shared" si="5"/>
        <v>18131.529340142697</v>
      </c>
      <c r="D93" s="10">
        <f t="shared" si="3"/>
        <v>150</v>
      </c>
      <c r="E93" s="10">
        <f t="shared" si="4"/>
        <v>30</v>
      </c>
      <c r="G93" s="9"/>
    </row>
    <row r="94" spans="2:7" ht="12.75">
      <c r="B94" s="8">
        <v>41456</v>
      </c>
      <c r="C94" s="9">
        <f t="shared" si="5"/>
        <v>18403.08698684341</v>
      </c>
      <c r="D94" s="10">
        <f t="shared" si="3"/>
        <v>150</v>
      </c>
      <c r="E94" s="10">
        <f t="shared" si="4"/>
        <v>30</v>
      </c>
      <c r="G94" s="9"/>
    </row>
    <row r="95" spans="2:7" ht="12.75">
      <c r="B95" s="8">
        <v>41487</v>
      </c>
      <c r="C95" s="9">
        <f t="shared" si="5"/>
        <v>18676.002421777623</v>
      </c>
      <c r="D95" s="10">
        <f t="shared" si="3"/>
        <v>150</v>
      </c>
      <c r="E95" s="10">
        <f t="shared" si="4"/>
        <v>30</v>
      </c>
      <c r="G95" s="9"/>
    </row>
    <row r="96" spans="2:7" ht="12.75">
      <c r="B96" s="8">
        <v>41518</v>
      </c>
      <c r="C96" s="9">
        <f t="shared" si="5"/>
        <v>18950.28243388651</v>
      </c>
      <c r="D96" s="10">
        <f t="shared" si="3"/>
        <v>150</v>
      </c>
      <c r="E96" s="10">
        <f t="shared" si="4"/>
        <v>30</v>
      </c>
      <c r="G96" s="9"/>
    </row>
    <row r="97" spans="2:7" ht="12.75">
      <c r="B97" s="8">
        <v>41548</v>
      </c>
      <c r="C97" s="9">
        <f t="shared" si="5"/>
        <v>19225.93384605594</v>
      </c>
      <c r="D97" s="10">
        <f t="shared" si="3"/>
        <v>150</v>
      </c>
      <c r="E97" s="10">
        <f t="shared" si="4"/>
        <v>30</v>
      </c>
      <c r="G97" s="9"/>
    </row>
    <row r="98" spans="2:7" ht="12.75">
      <c r="B98" s="8">
        <v>41579</v>
      </c>
      <c r="C98" s="9">
        <f t="shared" si="5"/>
        <v>19502.963515286217</v>
      </c>
      <c r="D98" s="10">
        <f t="shared" si="3"/>
        <v>150</v>
      </c>
      <c r="E98" s="10">
        <f t="shared" si="4"/>
        <v>30</v>
      </c>
      <c r="G98" s="9"/>
    </row>
    <row r="99" spans="2:7" ht="12.75">
      <c r="B99" s="8">
        <v>41609</v>
      </c>
      <c r="C99" s="9">
        <f t="shared" si="5"/>
        <v>19781.378332862645</v>
      </c>
      <c r="D99" s="10">
        <f t="shared" si="3"/>
        <v>150</v>
      </c>
      <c r="E99" s="10">
        <f t="shared" si="4"/>
        <v>30</v>
      </c>
      <c r="F99" s="13">
        <f>C99*$C$6</f>
        <v>395.6275666572529</v>
      </c>
      <c r="G99" s="9"/>
    </row>
    <row r="100" spans="1:7" ht="12.75">
      <c r="A100">
        <v>7</v>
      </c>
      <c r="B100" s="8">
        <v>41640</v>
      </c>
      <c r="C100" s="9">
        <f t="shared" si="5"/>
        <v>20458.790929017498</v>
      </c>
      <c r="D100" s="10">
        <f t="shared" si="3"/>
        <v>150</v>
      </c>
      <c r="E100" s="10">
        <f t="shared" si="4"/>
        <v>30</v>
      </c>
      <c r="F100" s="13"/>
      <c r="G100" s="9"/>
    </row>
    <row r="101" spans="2:7" ht="12.75">
      <c r="B101" s="8">
        <v>41671</v>
      </c>
      <c r="C101" s="9">
        <f t="shared" si="5"/>
        <v>20741.984883662582</v>
      </c>
      <c r="D101" s="10">
        <f t="shared" si="3"/>
        <v>150</v>
      </c>
      <c r="E101" s="10">
        <f t="shared" si="4"/>
        <v>30</v>
      </c>
      <c r="G101" s="9"/>
    </row>
    <row r="102" spans="2:7" ht="12.75">
      <c r="B102" s="8">
        <v>41699</v>
      </c>
      <c r="C102" s="9">
        <f t="shared" si="5"/>
        <v>21026.594808080892</v>
      </c>
      <c r="D102" s="10">
        <f t="shared" si="3"/>
        <v>150</v>
      </c>
      <c r="E102" s="10">
        <f t="shared" si="4"/>
        <v>30</v>
      </c>
      <c r="G102" s="9"/>
    </row>
    <row r="103" spans="2:7" ht="12.75">
      <c r="B103" s="8">
        <v>41730</v>
      </c>
      <c r="C103" s="9">
        <f t="shared" si="5"/>
        <v>21312.627782121293</v>
      </c>
      <c r="D103" s="10">
        <f t="shared" si="3"/>
        <v>150</v>
      </c>
      <c r="E103" s="10">
        <f t="shared" si="4"/>
        <v>30</v>
      </c>
      <c r="G103" s="9"/>
    </row>
    <row r="104" spans="2:7" ht="12.75">
      <c r="B104" s="8">
        <v>41760</v>
      </c>
      <c r="C104" s="9">
        <f t="shared" si="5"/>
        <v>21600.090921031897</v>
      </c>
      <c r="D104" s="10">
        <f t="shared" si="3"/>
        <v>150</v>
      </c>
      <c r="E104" s="10">
        <f t="shared" si="4"/>
        <v>30</v>
      </c>
      <c r="G104" s="9"/>
    </row>
    <row r="105" spans="2:7" ht="12.75">
      <c r="B105" s="8">
        <v>41791</v>
      </c>
      <c r="C105" s="9">
        <f t="shared" si="5"/>
        <v>21888.991375637055</v>
      </c>
      <c r="D105" s="10">
        <f t="shared" si="3"/>
        <v>150</v>
      </c>
      <c r="E105" s="10">
        <f t="shared" si="4"/>
        <v>30</v>
      </c>
      <c r="G105" s="9"/>
    </row>
    <row r="106" spans="2:7" ht="12.75">
      <c r="B106" s="8">
        <v>41821</v>
      </c>
      <c r="C106" s="9">
        <f t="shared" si="5"/>
        <v>22179.33633251524</v>
      </c>
      <c r="D106" s="10">
        <f t="shared" si="3"/>
        <v>150</v>
      </c>
      <c r="E106" s="10">
        <f t="shared" si="4"/>
        <v>30</v>
      </c>
      <c r="G106" s="9"/>
    </row>
    <row r="107" spans="2:7" ht="12.75">
      <c r="B107" s="8">
        <v>41852</v>
      </c>
      <c r="C107" s="9">
        <f t="shared" si="5"/>
        <v>22471.133014177813</v>
      </c>
      <c r="D107" s="10">
        <f t="shared" si="3"/>
        <v>150</v>
      </c>
      <c r="E107" s="10">
        <f t="shared" si="4"/>
        <v>30</v>
      </c>
      <c r="G107" s="9"/>
    </row>
    <row r="108" spans="2:7" ht="12.75">
      <c r="B108" s="8">
        <v>41883</v>
      </c>
      <c r="C108" s="9">
        <f t="shared" si="5"/>
        <v>22764.3886792487</v>
      </c>
      <c r="D108" s="10">
        <f t="shared" si="3"/>
        <v>150</v>
      </c>
      <c r="E108" s="10">
        <f t="shared" si="4"/>
        <v>30</v>
      </c>
      <c r="G108" s="9"/>
    </row>
    <row r="109" spans="2:7" ht="12.75">
      <c r="B109" s="8">
        <v>41913</v>
      </c>
      <c r="C109" s="9">
        <f t="shared" si="5"/>
        <v>23059.11062264494</v>
      </c>
      <c r="D109" s="10">
        <f t="shared" si="3"/>
        <v>150</v>
      </c>
      <c r="E109" s="10">
        <f t="shared" si="4"/>
        <v>30</v>
      </c>
      <c r="G109" s="9"/>
    </row>
    <row r="110" spans="2:7" ht="12.75">
      <c r="B110" s="8">
        <v>41944</v>
      </c>
      <c r="C110" s="9">
        <f t="shared" si="5"/>
        <v>23355.306175758164</v>
      </c>
      <c r="D110" s="10">
        <f t="shared" si="3"/>
        <v>150</v>
      </c>
      <c r="E110" s="10">
        <f t="shared" si="4"/>
        <v>30</v>
      </c>
      <c r="G110" s="9"/>
    </row>
    <row r="111" spans="2:7" ht="12.75">
      <c r="B111" s="8">
        <v>41974</v>
      </c>
      <c r="C111" s="9">
        <f t="shared" si="5"/>
        <v>23652.98270663695</v>
      </c>
      <c r="D111" s="10">
        <f t="shared" si="3"/>
        <v>150</v>
      </c>
      <c r="E111" s="10">
        <f t="shared" si="4"/>
        <v>30</v>
      </c>
      <c r="F111" s="13">
        <f>C111*$C$6</f>
        <v>473.059654132739</v>
      </c>
      <c r="G111" s="9"/>
    </row>
    <row r="112" spans="1:7" ht="12.75">
      <c r="A112">
        <v>8</v>
      </c>
      <c r="B112" s="8">
        <v>42005</v>
      </c>
      <c r="C112" s="9">
        <f t="shared" si="5"/>
        <v>24427.572572573536</v>
      </c>
      <c r="D112" s="10">
        <f t="shared" si="3"/>
        <v>150</v>
      </c>
      <c r="E112" s="10">
        <f t="shared" si="4"/>
        <v>30</v>
      </c>
      <c r="F112" s="13"/>
      <c r="G112" s="9"/>
    </row>
    <row r="113" spans="2:7" ht="12.75">
      <c r="B113" s="8">
        <v>42036</v>
      </c>
      <c r="C113" s="9">
        <f t="shared" si="5"/>
        <v>24730.6104354364</v>
      </c>
      <c r="D113" s="10">
        <f t="shared" si="3"/>
        <v>150</v>
      </c>
      <c r="E113" s="10">
        <f t="shared" si="4"/>
        <v>30</v>
      </c>
      <c r="G113" s="9"/>
    </row>
    <row r="114" spans="2:7" ht="12.75">
      <c r="B114" s="8">
        <v>42064</v>
      </c>
      <c r="C114" s="9">
        <f t="shared" si="5"/>
        <v>25035.16348761358</v>
      </c>
      <c r="D114" s="10">
        <f t="shared" si="3"/>
        <v>150</v>
      </c>
      <c r="E114" s="10">
        <f t="shared" si="4"/>
        <v>30</v>
      </c>
      <c r="G114" s="9"/>
    </row>
    <row r="115" spans="2:7" ht="12.75">
      <c r="B115" s="8">
        <v>42095</v>
      </c>
      <c r="C115" s="9">
        <f t="shared" si="5"/>
        <v>25341.239305051644</v>
      </c>
      <c r="D115" s="10">
        <f t="shared" si="3"/>
        <v>150</v>
      </c>
      <c r="E115" s="10">
        <f t="shared" si="4"/>
        <v>30</v>
      </c>
      <c r="G115" s="9"/>
    </row>
    <row r="116" spans="2:7" ht="12.75">
      <c r="B116" s="8">
        <v>42125</v>
      </c>
      <c r="C116" s="9">
        <f t="shared" si="5"/>
        <v>25648.8455015769</v>
      </c>
      <c r="D116" s="10">
        <f t="shared" si="3"/>
        <v>150</v>
      </c>
      <c r="E116" s="10">
        <f t="shared" si="4"/>
        <v>30</v>
      </c>
      <c r="G116" s="9"/>
    </row>
    <row r="117" spans="2:7" ht="12.75">
      <c r="B117" s="8">
        <v>42156</v>
      </c>
      <c r="C117" s="9">
        <f t="shared" si="5"/>
        <v>25957.98972908478</v>
      </c>
      <c r="D117" s="10">
        <f t="shared" si="3"/>
        <v>150</v>
      </c>
      <c r="E117" s="10">
        <f t="shared" si="4"/>
        <v>30</v>
      </c>
      <c r="G117" s="9"/>
    </row>
    <row r="118" spans="2:7" ht="12.75">
      <c r="B118" s="8">
        <v>42186</v>
      </c>
      <c r="C118" s="9">
        <f t="shared" si="5"/>
        <v>26268.6796777302</v>
      </c>
      <c r="D118" s="10">
        <f t="shared" si="3"/>
        <v>150</v>
      </c>
      <c r="E118" s="10">
        <f t="shared" si="4"/>
        <v>30</v>
      </c>
      <c r="G118" s="9"/>
    </row>
    <row r="119" spans="2:7" ht="12.75">
      <c r="B119" s="8">
        <v>42217</v>
      </c>
      <c r="C119" s="9">
        <f t="shared" si="5"/>
        <v>26580.92307611885</v>
      </c>
      <c r="D119" s="10">
        <f t="shared" si="3"/>
        <v>150</v>
      </c>
      <c r="E119" s="10">
        <f t="shared" si="4"/>
        <v>30</v>
      </c>
      <c r="G119" s="9"/>
    </row>
    <row r="120" spans="2:7" ht="12.75">
      <c r="B120" s="8">
        <v>42248</v>
      </c>
      <c r="C120" s="9">
        <f t="shared" si="5"/>
        <v>26894.72769149944</v>
      </c>
      <c r="D120" s="10">
        <f t="shared" si="3"/>
        <v>150</v>
      </c>
      <c r="E120" s="10">
        <f t="shared" si="4"/>
        <v>30</v>
      </c>
      <c r="G120" s="9"/>
    </row>
    <row r="121" spans="2:7" ht="12.75">
      <c r="B121" s="8">
        <v>42278</v>
      </c>
      <c r="C121" s="9">
        <f t="shared" si="5"/>
        <v>27210.101329956935</v>
      </c>
      <c r="D121" s="10">
        <f t="shared" si="3"/>
        <v>150</v>
      </c>
      <c r="E121" s="10">
        <f t="shared" si="4"/>
        <v>30</v>
      </c>
      <c r="G121" s="9"/>
    </row>
    <row r="122" spans="2:7" ht="12.75">
      <c r="B122" s="8">
        <v>42309</v>
      </c>
      <c r="C122" s="9">
        <f t="shared" si="5"/>
        <v>27527.051836606715</v>
      </c>
      <c r="D122" s="10">
        <f t="shared" si="3"/>
        <v>150</v>
      </c>
      <c r="E122" s="10">
        <f t="shared" si="4"/>
        <v>30</v>
      </c>
      <c r="G122" s="9"/>
    </row>
    <row r="123" spans="2:7" ht="12.75">
      <c r="B123" s="8">
        <v>42339</v>
      </c>
      <c r="C123" s="9">
        <f t="shared" si="5"/>
        <v>27845.587095789746</v>
      </c>
      <c r="D123" s="10">
        <f t="shared" si="3"/>
        <v>150</v>
      </c>
      <c r="E123" s="10">
        <f t="shared" si="4"/>
        <v>30</v>
      </c>
      <c r="F123" s="13">
        <f>C123*$C$6</f>
        <v>556.9117419157949</v>
      </c>
      <c r="G123" s="9"/>
    </row>
    <row r="124" spans="1:7" ht="12.75">
      <c r="A124">
        <v>9</v>
      </c>
      <c r="B124" s="8">
        <v>42370</v>
      </c>
      <c r="C124" s="9">
        <f t="shared" si="5"/>
        <v>28725.411331894065</v>
      </c>
      <c r="D124" s="10">
        <f t="shared" si="3"/>
        <v>150</v>
      </c>
      <c r="E124" s="10">
        <f t="shared" si="4"/>
        <v>30</v>
      </c>
      <c r="F124" s="13"/>
      <c r="G124" s="9"/>
    </row>
    <row r="125" spans="2:7" ht="12.75">
      <c r="B125" s="8">
        <v>42401</v>
      </c>
      <c r="C125" s="9">
        <f t="shared" si="5"/>
        <v>29049.93838855353</v>
      </c>
      <c r="D125" s="10">
        <f t="shared" si="3"/>
        <v>150</v>
      </c>
      <c r="E125" s="10">
        <f t="shared" si="4"/>
        <v>30</v>
      </c>
      <c r="G125" s="9"/>
    </row>
    <row r="126" spans="2:7" ht="12.75">
      <c r="B126" s="8">
        <v>42430</v>
      </c>
      <c r="C126" s="9">
        <f t="shared" si="5"/>
        <v>29376.088080496294</v>
      </c>
      <c r="D126" s="10">
        <f t="shared" si="3"/>
        <v>150</v>
      </c>
      <c r="E126" s="10">
        <f t="shared" si="4"/>
        <v>30</v>
      </c>
      <c r="G126" s="9"/>
    </row>
    <row r="127" spans="2:7" ht="12.75">
      <c r="B127" s="8">
        <v>42461</v>
      </c>
      <c r="C127" s="9">
        <f t="shared" si="5"/>
        <v>29703.868520898774</v>
      </c>
      <c r="D127" s="10">
        <f t="shared" si="3"/>
        <v>150</v>
      </c>
      <c r="E127" s="10">
        <f t="shared" si="4"/>
        <v>30</v>
      </c>
      <c r="G127" s="9"/>
    </row>
    <row r="128" spans="2:7" ht="12.75">
      <c r="B128" s="8">
        <v>42491</v>
      </c>
      <c r="C128" s="9">
        <f t="shared" si="5"/>
        <v>30033.287863503265</v>
      </c>
      <c r="D128" s="10">
        <f t="shared" si="3"/>
        <v>150</v>
      </c>
      <c r="E128" s="10">
        <f t="shared" si="4"/>
        <v>30</v>
      </c>
      <c r="G128" s="9"/>
    </row>
    <row r="129" spans="2:7" ht="12.75">
      <c r="B129" s="8">
        <v>42522</v>
      </c>
      <c r="C129" s="9">
        <f t="shared" si="5"/>
        <v>30364.35430282078</v>
      </c>
      <c r="D129" s="10">
        <f t="shared" si="3"/>
        <v>150</v>
      </c>
      <c r="E129" s="10">
        <f t="shared" si="4"/>
        <v>30</v>
      </c>
      <c r="G129" s="9"/>
    </row>
    <row r="130" spans="2:7" ht="12.75">
      <c r="B130" s="8">
        <v>42552</v>
      </c>
      <c r="C130" s="9">
        <f t="shared" si="5"/>
        <v>30697.07607433488</v>
      </c>
      <c r="D130" s="10">
        <f t="shared" si="3"/>
        <v>150</v>
      </c>
      <c r="E130" s="10">
        <f t="shared" si="4"/>
        <v>30</v>
      </c>
      <c r="G130" s="9"/>
    </row>
    <row r="131" spans="2:7" ht="12.75">
      <c r="B131" s="8">
        <v>42583</v>
      </c>
      <c r="C131" s="9">
        <f t="shared" si="5"/>
        <v>31031.46145470655</v>
      </c>
      <c r="D131" s="10">
        <f t="shared" si="3"/>
        <v>150</v>
      </c>
      <c r="E131" s="10">
        <f t="shared" si="4"/>
        <v>30</v>
      </c>
      <c r="G131" s="9"/>
    </row>
    <row r="132" spans="2:7" ht="12.75">
      <c r="B132" s="8">
        <v>42614</v>
      </c>
      <c r="C132" s="9">
        <f t="shared" si="5"/>
        <v>31367.518761980078</v>
      </c>
      <c r="D132" s="10">
        <f t="shared" si="3"/>
        <v>150</v>
      </c>
      <c r="E132" s="10">
        <f t="shared" si="4"/>
        <v>30</v>
      </c>
      <c r="G132" s="9"/>
    </row>
    <row r="133" spans="2:7" ht="12.75">
      <c r="B133" s="8">
        <v>42644</v>
      </c>
      <c r="C133" s="9">
        <f t="shared" si="5"/>
        <v>31705.256355789974</v>
      </c>
      <c r="D133" s="10">
        <f t="shared" si="3"/>
        <v>150</v>
      </c>
      <c r="E133" s="10">
        <f t="shared" si="4"/>
        <v>30</v>
      </c>
      <c r="G133" s="9"/>
    </row>
    <row r="134" spans="2:7" ht="12.75">
      <c r="B134" s="8">
        <v>42675</v>
      </c>
      <c r="C134" s="9">
        <f t="shared" si="5"/>
        <v>32044.68263756892</v>
      </c>
      <c r="D134" s="10">
        <f t="shared" si="3"/>
        <v>150</v>
      </c>
      <c r="E134" s="10">
        <f t="shared" si="4"/>
        <v>30</v>
      </c>
      <c r="G134" s="9"/>
    </row>
    <row r="135" spans="2:7" ht="12.75">
      <c r="B135" s="8">
        <v>42705</v>
      </c>
      <c r="C135" s="9">
        <f t="shared" si="5"/>
        <v>32385.80605075676</v>
      </c>
      <c r="D135" s="10">
        <f t="shared" si="3"/>
        <v>150</v>
      </c>
      <c r="E135" s="10">
        <f t="shared" si="4"/>
        <v>30</v>
      </c>
      <c r="F135" s="13">
        <f>C135*$C$6</f>
        <v>647.7161210151352</v>
      </c>
      <c r="G135" s="9"/>
    </row>
    <row r="136" spans="1:7" ht="12.75">
      <c r="A136">
        <v>10</v>
      </c>
      <c r="B136" s="8">
        <v>42736</v>
      </c>
      <c r="C136" s="9">
        <f t="shared" si="5"/>
        <v>33379.589782630756</v>
      </c>
      <c r="D136" s="10">
        <f t="shared" si="3"/>
        <v>150</v>
      </c>
      <c r="E136" s="10">
        <f t="shared" si="4"/>
        <v>30</v>
      </c>
      <c r="F136" s="13"/>
      <c r="G136" s="9"/>
    </row>
    <row r="137" spans="2:7" ht="12.75">
      <c r="B137" s="8">
        <v>42767</v>
      </c>
      <c r="C137" s="9">
        <f t="shared" si="5"/>
        <v>33727.3877315439</v>
      </c>
      <c r="D137" s="10">
        <f t="shared" si="3"/>
        <v>150</v>
      </c>
      <c r="E137" s="10">
        <f t="shared" si="4"/>
        <v>30</v>
      </c>
      <c r="G137" s="9"/>
    </row>
    <row r="138" spans="2:7" ht="12.75">
      <c r="B138" s="8">
        <v>42795</v>
      </c>
      <c r="C138" s="9">
        <f t="shared" si="5"/>
        <v>34076.92467020162</v>
      </c>
      <c r="D138" s="10">
        <f t="shared" si="3"/>
        <v>150</v>
      </c>
      <c r="E138" s="10">
        <f t="shared" si="4"/>
        <v>30</v>
      </c>
      <c r="G138" s="9"/>
    </row>
    <row r="139" spans="2:7" ht="12.75">
      <c r="B139" s="8">
        <v>42826</v>
      </c>
      <c r="C139" s="9">
        <f t="shared" si="5"/>
        <v>34428.20929355262</v>
      </c>
      <c r="D139" s="10">
        <f t="shared" si="3"/>
        <v>150</v>
      </c>
      <c r="E139" s="10">
        <f t="shared" si="4"/>
        <v>30</v>
      </c>
      <c r="G139" s="9"/>
    </row>
    <row r="140" spans="2:7" ht="12.75">
      <c r="B140" s="8">
        <v>42856</v>
      </c>
      <c r="C140" s="9">
        <f t="shared" si="5"/>
        <v>34781.250340020386</v>
      </c>
      <c r="D140" s="10">
        <f t="shared" si="3"/>
        <v>150</v>
      </c>
      <c r="E140" s="10">
        <f t="shared" si="4"/>
        <v>30</v>
      </c>
      <c r="G140" s="9"/>
    </row>
    <row r="141" spans="2:7" ht="12.75">
      <c r="B141" s="8">
        <v>42887</v>
      </c>
      <c r="C141" s="9">
        <f t="shared" si="5"/>
        <v>35136.05659172049</v>
      </c>
      <c r="D141" s="10">
        <f t="shared" si="3"/>
        <v>150</v>
      </c>
      <c r="E141" s="10">
        <f t="shared" si="4"/>
        <v>30</v>
      </c>
      <c r="G141" s="9"/>
    </row>
    <row r="142" spans="2:7" ht="12.75">
      <c r="B142" s="8">
        <v>42917</v>
      </c>
      <c r="C142" s="9">
        <f t="shared" si="5"/>
        <v>35492.63687467908</v>
      </c>
      <c r="D142" s="10">
        <f t="shared" si="3"/>
        <v>150</v>
      </c>
      <c r="E142" s="10">
        <f t="shared" si="4"/>
        <v>30</v>
      </c>
      <c r="G142" s="9"/>
    </row>
    <row r="143" spans="2:7" ht="12.75">
      <c r="B143" s="8">
        <v>42948</v>
      </c>
      <c r="C143" s="9">
        <f t="shared" si="5"/>
        <v>35851.00005905247</v>
      </c>
      <c r="D143" s="10">
        <f t="shared" si="3"/>
        <v>150</v>
      </c>
      <c r="E143" s="10">
        <f t="shared" si="4"/>
        <v>30</v>
      </c>
      <c r="G143" s="9"/>
    </row>
    <row r="144" spans="2:7" ht="12.75">
      <c r="B144" s="8">
        <v>42979</v>
      </c>
      <c r="C144" s="9">
        <f t="shared" si="5"/>
        <v>36211.15505934773</v>
      </c>
      <c r="D144" s="10">
        <f aca="true" t="shared" si="6" ref="D144:D207">$C$3</f>
        <v>150</v>
      </c>
      <c r="E144" s="10">
        <f aca="true" t="shared" si="7" ref="E144:E207">$C$4*D144</f>
        <v>30</v>
      </c>
      <c r="G144" s="9"/>
    </row>
    <row r="145" spans="2:7" ht="12.75">
      <c r="B145" s="8">
        <v>43009</v>
      </c>
      <c r="C145" s="9">
        <f aca="true" t="shared" si="8" ref="C145:C208">SUM(C144:F144)*(1+$C$5)</f>
        <v>36573.11083464447</v>
      </c>
      <c r="D145" s="10">
        <f t="shared" si="6"/>
        <v>150</v>
      </c>
      <c r="E145" s="10">
        <f t="shared" si="7"/>
        <v>30</v>
      </c>
      <c r="G145" s="9"/>
    </row>
    <row r="146" spans="2:7" ht="12.75">
      <c r="B146" s="8">
        <v>43040</v>
      </c>
      <c r="C146" s="9">
        <f t="shared" si="8"/>
        <v>36936.87638881768</v>
      </c>
      <c r="D146" s="10">
        <f t="shared" si="6"/>
        <v>150</v>
      </c>
      <c r="E146" s="10">
        <f t="shared" si="7"/>
        <v>30</v>
      </c>
      <c r="G146" s="9"/>
    </row>
    <row r="147" spans="2:7" ht="12.75">
      <c r="B147" s="8">
        <v>43070</v>
      </c>
      <c r="C147" s="9">
        <f t="shared" si="8"/>
        <v>37302.46077076177</v>
      </c>
      <c r="D147" s="10">
        <f t="shared" si="6"/>
        <v>150</v>
      </c>
      <c r="E147" s="10">
        <f t="shared" si="7"/>
        <v>30</v>
      </c>
      <c r="F147" s="13">
        <f>C147*$C$6</f>
        <v>746.0492154152354</v>
      </c>
      <c r="G147" s="9"/>
    </row>
    <row r="148" spans="1:7" ht="12.75">
      <c r="A148">
        <v>11</v>
      </c>
      <c r="B148" s="8">
        <v>43101</v>
      </c>
      <c r="C148" s="9">
        <f t="shared" si="8"/>
        <v>38419.65253610789</v>
      </c>
      <c r="D148" s="10">
        <f t="shared" si="6"/>
        <v>150</v>
      </c>
      <c r="E148" s="10">
        <f t="shared" si="7"/>
        <v>30</v>
      </c>
      <c r="F148" s="13"/>
      <c r="G148" s="9"/>
    </row>
    <row r="149" spans="2:7" ht="12.75">
      <c r="B149" s="8">
        <v>43132</v>
      </c>
      <c r="C149" s="9">
        <f t="shared" si="8"/>
        <v>38792.650798788425</v>
      </c>
      <c r="D149" s="10">
        <f t="shared" si="6"/>
        <v>150</v>
      </c>
      <c r="E149" s="10">
        <f t="shared" si="7"/>
        <v>30</v>
      </c>
      <c r="G149" s="9"/>
    </row>
    <row r="150" spans="2:7" ht="12.75">
      <c r="B150" s="8">
        <v>43160</v>
      </c>
      <c r="C150" s="9">
        <f t="shared" si="8"/>
        <v>39167.51405278236</v>
      </c>
      <c r="D150" s="10">
        <f t="shared" si="6"/>
        <v>150</v>
      </c>
      <c r="E150" s="10">
        <f t="shared" si="7"/>
        <v>30</v>
      </c>
      <c r="G150" s="9"/>
    </row>
    <row r="151" spans="2:7" ht="12.75">
      <c r="B151" s="8">
        <v>43191</v>
      </c>
      <c r="C151" s="9">
        <f t="shared" si="8"/>
        <v>39544.25162304627</v>
      </c>
      <c r="D151" s="10">
        <f t="shared" si="6"/>
        <v>150</v>
      </c>
      <c r="E151" s="10">
        <f t="shared" si="7"/>
        <v>30</v>
      </c>
      <c r="G151" s="9"/>
    </row>
    <row r="152" spans="2:7" ht="12.75">
      <c r="B152" s="8">
        <v>43221</v>
      </c>
      <c r="C152" s="9">
        <f t="shared" si="8"/>
        <v>39922.8728811615</v>
      </c>
      <c r="D152" s="10">
        <f t="shared" si="6"/>
        <v>150</v>
      </c>
      <c r="E152" s="10">
        <f t="shared" si="7"/>
        <v>30</v>
      </c>
      <c r="G152" s="9"/>
    </row>
    <row r="153" spans="2:7" ht="12.75">
      <c r="B153" s="8">
        <v>43252</v>
      </c>
      <c r="C153" s="9">
        <f t="shared" si="8"/>
        <v>40303.387245567304</v>
      </c>
      <c r="D153" s="10">
        <f t="shared" si="6"/>
        <v>150</v>
      </c>
      <c r="E153" s="10">
        <f t="shared" si="7"/>
        <v>30</v>
      </c>
      <c r="G153" s="9"/>
    </row>
    <row r="154" spans="2:7" ht="12.75">
      <c r="B154" s="8">
        <v>43282</v>
      </c>
      <c r="C154" s="9">
        <f t="shared" si="8"/>
        <v>40685.80418179514</v>
      </c>
      <c r="D154" s="10">
        <f t="shared" si="6"/>
        <v>150</v>
      </c>
      <c r="E154" s="10">
        <f t="shared" si="7"/>
        <v>30</v>
      </c>
      <c r="G154" s="9"/>
    </row>
    <row r="155" spans="2:7" ht="12.75">
      <c r="B155" s="8">
        <v>43313</v>
      </c>
      <c r="C155" s="9">
        <f t="shared" si="8"/>
        <v>41070.133202704106</v>
      </c>
      <c r="D155" s="10">
        <f t="shared" si="6"/>
        <v>150</v>
      </c>
      <c r="E155" s="10">
        <f t="shared" si="7"/>
        <v>30</v>
      </c>
      <c r="G155" s="9"/>
    </row>
    <row r="156" spans="2:7" ht="12.75">
      <c r="B156" s="8">
        <v>43344</v>
      </c>
      <c r="C156" s="9">
        <f t="shared" si="8"/>
        <v>41456.383868717625</v>
      </c>
      <c r="D156" s="10">
        <f t="shared" si="6"/>
        <v>150</v>
      </c>
      <c r="E156" s="10">
        <f t="shared" si="7"/>
        <v>30</v>
      </c>
      <c r="G156" s="9"/>
    </row>
    <row r="157" spans="2:7" ht="12.75">
      <c r="B157" s="8">
        <v>43374</v>
      </c>
      <c r="C157" s="9">
        <f t="shared" si="8"/>
        <v>41844.565788061205</v>
      </c>
      <c r="D157" s="10">
        <f t="shared" si="6"/>
        <v>150</v>
      </c>
      <c r="E157" s="10">
        <f t="shared" si="7"/>
        <v>30</v>
      </c>
      <c r="G157" s="9"/>
    </row>
    <row r="158" spans="2:7" ht="12.75">
      <c r="B158" s="8">
        <v>43405</v>
      </c>
      <c r="C158" s="9">
        <f t="shared" si="8"/>
        <v>42234.688617001506</v>
      </c>
      <c r="D158" s="10">
        <f t="shared" si="6"/>
        <v>150</v>
      </c>
      <c r="E158" s="10">
        <f t="shared" si="7"/>
        <v>30</v>
      </c>
      <c r="G158" s="9"/>
    </row>
    <row r="159" spans="2:7" ht="12.75">
      <c r="B159" s="8">
        <v>43435</v>
      </c>
      <c r="C159" s="9">
        <f t="shared" si="8"/>
        <v>42626.76206008651</v>
      </c>
      <c r="D159" s="10">
        <f t="shared" si="6"/>
        <v>150</v>
      </c>
      <c r="E159" s="10">
        <f t="shared" si="7"/>
        <v>30</v>
      </c>
      <c r="F159" s="13">
        <f>C159*$C$6</f>
        <v>852.5352412017303</v>
      </c>
      <c r="G159" s="9"/>
    </row>
    <row r="160" spans="1:7" ht="12.75">
      <c r="A160">
        <v>12</v>
      </c>
      <c r="B160" s="8">
        <v>43466</v>
      </c>
      <c r="C160" s="9">
        <f t="shared" si="8"/>
        <v>43877.59378779468</v>
      </c>
      <c r="D160" s="10">
        <f t="shared" si="6"/>
        <v>150</v>
      </c>
      <c r="E160" s="10">
        <f t="shared" si="7"/>
        <v>30</v>
      </c>
      <c r="F160" s="13"/>
      <c r="G160" s="9"/>
    </row>
    <row r="161" spans="2:7" ht="12.75">
      <c r="B161" s="8">
        <v>43497</v>
      </c>
      <c r="C161" s="9">
        <f t="shared" si="8"/>
        <v>44277.881756733645</v>
      </c>
      <c r="D161" s="10">
        <f t="shared" si="6"/>
        <v>150</v>
      </c>
      <c r="E161" s="10">
        <f t="shared" si="7"/>
        <v>30</v>
      </c>
      <c r="G161" s="9"/>
    </row>
    <row r="162" spans="2:7" ht="12.75">
      <c r="B162" s="8">
        <v>43525</v>
      </c>
      <c r="C162" s="9">
        <f t="shared" si="8"/>
        <v>44680.171165517306</v>
      </c>
      <c r="D162" s="10">
        <f t="shared" si="6"/>
        <v>150</v>
      </c>
      <c r="E162" s="10">
        <f t="shared" si="7"/>
        <v>30</v>
      </c>
      <c r="G162" s="9"/>
    </row>
    <row r="163" spans="2:7" ht="12.75">
      <c r="B163" s="8">
        <v>43556</v>
      </c>
      <c r="C163" s="9">
        <f t="shared" si="8"/>
        <v>45084.47202134489</v>
      </c>
      <c r="D163" s="10">
        <f t="shared" si="6"/>
        <v>150</v>
      </c>
      <c r="E163" s="10">
        <f t="shared" si="7"/>
        <v>30</v>
      </c>
      <c r="G163" s="9"/>
    </row>
    <row r="164" spans="2:7" ht="12.75">
      <c r="B164" s="8">
        <v>43586</v>
      </c>
      <c r="C164" s="9">
        <f t="shared" si="8"/>
        <v>45490.79438145161</v>
      </c>
      <c r="D164" s="10">
        <f t="shared" si="6"/>
        <v>150</v>
      </c>
      <c r="E164" s="10">
        <f t="shared" si="7"/>
        <v>30</v>
      </c>
      <c r="G164" s="9"/>
    </row>
    <row r="165" spans="2:7" ht="12.75">
      <c r="B165" s="8">
        <v>43617</v>
      </c>
      <c r="C165" s="9">
        <f t="shared" si="8"/>
        <v>45899.14835335886</v>
      </c>
      <c r="D165" s="10">
        <f t="shared" si="6"/>
        <v>150</v>
      </c>
      <c r="E165" s="10">
        <f t="shared" si="7"/>
        <v>30</v>
      </c>
      <c r="G165" s="9"/>
    </row>
    <row r="166" spans="2:7" ht="12.75">
      <c r="B166" s="8">
        <v>43647</v>
      </c>
      <c r="C166" s="9">
        <f t="shared" si="8"/>
        <v>46309.54409512565</v>
      </c>
      <c r="D166" s="10">
        <f t="shared" si="6"/>
        <v>150</v>
      </c>
      <c r="E166" s="10">
        <f t="shared" si="7"/>
        <v>30</v>
      </c>
      <c r="G166" s="9"/>
    </row>
    <row r="167" spans="2:7" ht="12.75">
      <c r="B167" s="8">
        <v>43678</v>
      </c>
      <c r="C167" s="9">
        <f t="shared" si="8"/>
        <v>46721.99181560128</v>
      </c>
      <c r="D167" s="10">
        <f t="shared" si="6"/>
        <v>150</v>
      </c>
      <c r="E167" s="10">
        <f t="shared" si="7"/>
        <v>30</v>
      </c>
      <c r="G167" s="9"/>
    </row>
    <row r="168" spans="2:7" ht="12.75">
      <c r="B168" s="8">
        <v>43709</v>
      </c>
      <c r="C168" s="9">
        <f t="shared" si="8"/>
        <v>47136.50177467928</v>
      </c>
      <c r="D168" s="10">
        <f t="shared" si="6"/>
        <v>150</v>
      </c>
      <c r="E168" s="10">
        <f t="shared" si="7"/>
        <v>30</v>
      </c>
      <c r="G168" s="9"/>
    </row>
    <row r="169" spans="2:7" ht="12.75">
      <c r="B169" s="8">
        <v>43739</v>
      </c>
      <c r="C169" s="9">
        <f t="shared" si="8"/>
        <v>47553.08428355267</v>
      </c>
      <c r="D169" s="10">
        <f t="shared" si="6"/>
        <v>150</v>
      </c>
      <c r="E169" s="10">
        <f t="shared" si="7"/>
        <v>30</v>
      </c>
      <c r="G169" s="9"/>
    </row>
    <row r="170" spans="2:7" ht="12.75">
      <c r="B170" s="8">
        <v>43770</v>
      </c>
      <c r="C170" s="9">
        <f t="shared" si="8"/>
        <v>47971.74970497043</v>
      </c>
      <c r="D170" s="10">
        <f t="shared" si="6"/>
        <v>150</v>
      </c>
      <c r="E170" s="10">
        <f t="shared" si="7"/>
        <v>30</v>
      </c>
      <c r="G170" s="9"/>
    </row>
    <row r="171" spans="2:7" ht="12.75">
      <c r="B171" s="8">
        <v>43800</v>
      </c>
      <c r="C171" s="9">
        <f t="shared" si="8"/>
        <v>48392.50845349528</v>
      </c>
      <c r="D171" s="10">
        <f t="shared" si="6"/>
        <v>150</v>
      </c>
      <c r="E171" s="10">
        <f t="shared" si="7"/>
        <v>30</v>
      </c>
      <c r="F171" s="13">
        <f>C171*$C$6</f>
        <v>967.8501690699055</v>
      </c>
      <c r="G171" s="9"/>
    </row>
    <row r="172" spans="1:7" ht="12.75">
      <c r="A172">
        <v>13</v>
      </c>
      <c r="B172" s="8">
        <v>43831</v>
      </c>
      <c r="C172" s="9">
        <f t="shared" si="8"/>
        <v>49788.060415678</v>
      </c>
      <c r="D172" s="10">
        <f t="shared" si="6"/>
        <v>150</v>
      </c>
      <c r="E172" s="10">
        <f t="shared" si="7"/>
        <v>30</v>
      </c>
      <c r="F172" s="13"/>
      <c r="G172" s="9"/>
    </row>
    <row r="173" spans="2:7" ht="12.75">
      <c r="B173" s="8">
        <v>43862</v>
      </c>
      <c r="C173" s="9">
        <f t="shared" si="8"/>
        <v>50217.90071775639</v>
      </c>
      <c r="D173" s="10">
        <f t="shared" si="6"/>
        <v>150</v>
      </c>
      <c r="E173" s="10">
        <f t="shared" si="7"/>
        <v>30</v>
      </c>
      <c r="G173" s="9"/>
    </row>
    <row r="174" spans="2:7" ht="12.75">
      <c r="B174" s="8">
        <v>43891</v>
      </c>
      <c r="C174" s="9">
        <f t="shared" si="8"/>
        <v>50649.890221345166</v>
      </c>
      <c r="D174" s="10">
        <f t="shared" si="6"/>
        <v>150</v>
      </c>
      <c r="E174" s="10">
        <f t="shared" si="7"/>
        <v>30</v>
      </c>
      <c r="G174" s="9"/>
    </row>
    <row r="175" spans="2:7" ht="12.75">
      <c r="B175" s="8">
        <v>43922</v>
      </c>
      <c r="C175" s="9">
        <f t="shared" si="8"/>
        <v>51084.03967245189</v>
      </c>
      <c r="D175" s="10">
        <f t="shared" si="6"/>
        <v>150</v>
      </c>
      <c r="E175" s="10">
        <f t="shared" si="7"/>
        <v>30</v>
      </c>
      <c r="G175" s="9"/>
    </row>
    <row r="176" spans="2:7" ht="12.75">
      <c r="B176" s="8">
        <v>43952</v>
      </c>
      <c r="C176" s="9">
        <f t="shared" si="8"/>
        <v>51520.35987081414</v>
      </c>
      <c r="D176" s="10">
        <f t="shared" si="6"/>
        <v>150</v>
      </c>
      <c r="E176" s="10">
        <f t="shared" si="7"/>
        <v>30</v>
      </c>
      <c r="G176" s="9"/>
    </row>
    <row r="177" spans="2:7" ht="12.75">
      <c r="B177" s="8">
        <v>43983</v>
      </c>
      <c r="C177" s="9">
        <f t="shared" si="8"/>
        <v>51958.86167016821</v>
      </c>
      <c r="D177" s="10">
        <f t="shared" si="6"/>
        <v>150</v>
      </c>
      <c r="E177" s="10">
        <f t="shared" si="7"/>
        <v>30</v>
      </c>
      <c r="G177" s="9"/>
    </row>
    <row r="178" spans="2:7" ht="12.75">
      <c r="B178" s="8">
        <v>44013</v>
      </c>
      <c r="C178" s="9">
        <f t="shared" si="8"/>
        <v>52399.55597851905</v>
      </c>
      <c r="D178" s="10">
        <f t="shared" si="6"/>
        <v>150</v>
      </c>
      <c r="E178" s="10">
        <f t="shared" si="7"/>
        <v>30</v>
      </c>
      <c r="G178" s="9"/>
    </row>
    <row r="179" spans="2:7" ht="12.75">
      <c r="B179" s="8">
        <v>44044</v>
      </c>
      <c r="C179" s="9">
        <f t="shared" si="8"/>
        <v>52842.45375841164</v>
      </c>
      <c r="D179" s="10">
        <f t="shared" si="6"/>
        <v>150</v>
      </c>
      <c r="E179" s="10">
        <f t="shared" si="7"/>
        <v>30</v>
      </c>
      <c r="G179" s="9"/>
    </row>
    <row r="180" spans="2:7" ht="12.75">
      <c r="B180" s="8">
        <v>44075</v>
      </c>
      <c r="C180" s="9">
        <f t="shared" si="8"/>
        <v>53287.56602720369</v>
      </c>
      <c r="D180" s="10">
        <f t="shared" si="6"/>
        <v>150</v>
      </c>
      <c r="E180" s="10">
        <f t="shared" si="7"/>
        <v>30</v>
      </c>
      <c r="G180" s="9"/>
    </row>
    <row r="181" spans="2:7" ht="12.75">
      <c r="B181" s="8">
        <v>44105</v>
      </c>
      <c r="C181" s="9">
        <f t="shared" si="8"/>
        <v>53734.903857339705</v>
      </c>
      <c r="D181" s="10">
        <f t="shared" si="6"/>
        <v>150</v>
      </c>
      <c r="E181" s="10">
        <f t="shared" si="7"/>
        <v>30</v>
      </c>
      <c r="G181" s="9"/>
    </row>
    <row r="182" spans="2:7" ht="12.75">
      <c r="B182" s="8">
        <v>44136</v>
      </c>
      <c r="C182" s="9">
        <f t="shared" si="8"/>
        <v>54184.4783766264</v>
      </c>
      <c r="D182" s="10">
        <f t="shared" si="6"/>
        <v>150</v>
      </c>
      <c r="E182" s="10">
        <f t="shared" si="7"/>
        <v>30</v>
      </c>
      <c r="G182" s="9"/>
    </row>
    <row r="183" spans="2:7" ht="12.75">
      <c r="B183" s="8">
        <v>44166</v>
      </c>
      <c r="C183" s="9">
        <f t="shared" si="8"/>
        <v>54636.30076850953</v>
      </c>
      <c r="D183" s="10">
        <f t="shared" si="6"/>
        <v>150</v>
      </c>
      <c r="E183" s="10">
        <f t="shared" si="7"/>
        <v>30</v>
      </c>
      <c r="F183" s="13">
        <f>C183*$C$6</f>
        <v>1092.7260153701907</v>
      </c>
      <c r="G183" s="9"/>
    </row>
    <row r="184" spans="1:7" ht="12.75">
      <c r="A184">
        <v>14</v>
      </c>
      <c r="B184" s="8">
        <v>44197</v>
      </c>
      <c r="C184" s="9">
        <f t="shared" si="8"/>
        <v>56188.57191779911</v>
      </c>
      <c r="D184" s="10">
        <f t="shared" si="6"/>
        <v>150</v>
      </c>
      <c r="E184" s="10">
        <f t="shared" si="7"/>
        <v>30</v>
      </c>
      <c r="F184" s="13"/>
      <c r="G184" s="9"/>
    </row>
    <row r="185" spans="2:7" ht="12.75">
      <c r="B185" s="8">
        <v>44228</v>
      </c>
      <c r="C185" s="9">
        <f t="shared" si="8"/>
        <v>56650.414777388105</v>
      </c>
      <c r="D185" s="10">
        <f t="shared" si="6"/>
        <v>150</v>
      </c>
      <c r="E185" s="10">
        <f t="shared" si="7"/>
        <v>30</v>
      </c>
      <c r="G185" s="9"/>
    </row>
    <row r="186" spans="2:7" ht="12.75">
      <c r="B186" s="8">
        <v>44256</v>
      </c>
      <c r="C186" s="9">
        <f t="shared" si="8"/>
        <v>57114.56685127504</v>
      </c>
      <c r="D186" s="10">
        <f t="shared" si="6"/>
        <v>150</v>
      </c>
      <c r="E186" s="10">
        <f t="shared" si="7"/>
        <v>30</v>
      </c>
      <c r="G186" s="9"/>
    </row>
    <row r="187" spans="2:7" ht="12.75">
      <c r="B187" s="8">
        <v>44287</v>
      </c>
      <c r="C187" s="9">
        <f t="shared" si="8"/>
        <v>57581.03968553141</v>
      </c>
      <c r="D187" s="10">
        <f t="shared" si="6"/>
        <v>150</v>
      </c>
      <c r="E187" s="10">
        <f t="shared" si="7"/>
        <v>30</v>
      </c>
      <c r="G187" s="9"/>
    </row>
    <row r="188" spans="2:7" ht="12.75">
      <c r="B188" s="8">
        <v>44317</v>
      </c>
      <c r="C188" s="9">
        <f t="shared" si="8"/>
        <v>58049.844883959064</v>
      </c>
      <c r="D188" s="10">
        <f t="shared" si="6"/>
        <v>150</v>
      </c>
      <c r="E188" s="10">
        <f t="shared" si="7"/>
        <v>30</v>
      </c>
      <c r="G188" s="9"/>
    </row>
    <row r="189" spans="2:7" ht="12.75">
      <c r="B189" s="8">
        <v>44348</v>
      </c>
      <c r="C189" s="9">
        <f t="shared" si="8"/>
        <v>58520.99410837885</v>
      </c>
      <c r="D189" s="10">
        <f t="shared" si="6"/>
        <v>150</v>
      </c>
      <c r="E189" s="10">
        <f t="shared" si="7"/>
        <v>30</v>
      </c>
      <c r="G189" s="9"/>
    </row>
    <row r="190" spans="2:7" ht="12.75">
      <c r="B190" s="8">
        <v>44378</v>
      </c>
      <c r="C190" s="9">
        <f t="shared" si="8"/>
        <v>58994.49907892074</v>
      </c>
      <c r="D190" s="10">
        <f t="shared" si="6"/>
        <v>150</v>
      </c>
      <c r="E190" s="10">
        <f t="shared" si="7"/>
        <v>30</v>
      </c>
      <c r="G190" s="9"/>
    </row>
    <row r="191" spans="2:7" ht="12.75">
      <c r="B191" s="8">
        <v>44409</v>
      </c>
      <c r="C191" s="9">
        <f t="shared" si="8"/>
        <v>59470.37157431534</v>
      </c>
      <c r="D191" s="10">
        <f t="shared" si="6"/>
        <v>150</v>
      </c>
      <c r="E191" s="10">
        <f t="shared" si="7"/>
        <v>30</v>
      </c>
      <c r="G191" s="9"/>
    </row>
    <row r="192" spans="2:7" ht="12.75">
      <c r="B192" s="8">
        <v>44440</v>
      </c>
      <c r="C192" s="9">
        <f t="shared" si="8"/>
        <v>59948.623432186905</v>
      </c>
      <c r="D192" s="10">
        <f t="shared" si="6"/>
        <v>150</v>
      </c>
      <c r="E192" s="10">
        <f t="shared" si="7"/>
        <v>30</v>
      </c>
      <c r="G192" s="9"/>
    </row>
    <row r="193" spans="2:7" ht="12.75">
      <c r="B193" s="8">
        <v>44470</v>
      </c>
      <c r="C193" s="9">
        <f t="shared" si="8"/>
        <v>60429.266549347834</v>
      </c>
      <c r="D193" s="10">
        <f t="shared" si="6"/>
        <v>150</v>
      </c>
      <c r="E193" s="10">
        <f t="shared" si="7"/>
        <v>30</v>
      </c>
      <c r="G193" s="9"/>
    </row>
    <row r="194" spans="2:7" ht="12.75">
      <c r="B194" s="8">
        <v>44501</v>
      </c>
      <c r="C194" s="9">
        <f t="shared" si="8"/>
        <v>60912.312882094564</v>
      </c>
      <c r="D194" s="10">
        <f t="shared" si="6"/>
        <v>150</v>
      </c>
      <c r="E194" s="10">
        <f t="shared" si="7"/>
        <v>30</v>
      </c>
      <c r="G194" s="9"/>
    </row>
    <row r="195" spans="2:7" ht="12.75">
      <c r="B195" s="8">
        <v>44531</v>
      </c>
      <c r="C195" s="9">
        <f t="shared" si="8"/>
        <v>61397.77444650503</v>
      </c>
      <c r="D195" s="10">
        <f t="shared" si="6"/>
        <v>150</v>
      </c>
      <c r="E195" s="10">
        <f t="shared" si="7"/>
        <v>30</v>
      </c>
      <c r="F195" s="13">
        <f>C195*$C$6</f>
        <v>1227.9554889301005</v>
      </c>
      <c r="G195" s="9"/>
    </row>
    <row r="196" spans="1:7" ht="12.75">
      <c r="A196">
        <v>15</v>
      </c>
      <c r="B196" s="8">
        <v>44562</v>
      </c>
      <c r="C196" s="9">
        <f t="shared" si="8"/>
        <v>63119.75858511229</v>
      </c>
      <c r="D196" s="10">
        <f t="shared" si="6"/>
        <v>150</v>
      </c>
      <c r="E196" s="10">
        <f t="shared" si="7"/>
        <v>30</v>
      </c>
      <c r="F196" s="13"/>
      <c r="G196" s="9"/>
    </row>
    <row r="197" spans="2:7" ht="12.75">
      <c r="B197" s="8">
        <v>44593</v>
      </c>
      <c r="C197" s="9">
        <f t="shared" si="8"/>
        <v>63616.257378037844</v>
      </c>
      <c r="D197" s="10">
        <f t="shared" si="6"/>
        <v>150</v>
      </c>
      <c r="E197" s="10">
        <f t="shared" si="7"/>
        <v>30</v>
      </c>
      <c r="G197" s="9"/>
    </row>
    <row r="198" spans="2:7" ht="12.75">
      <c r="B198" s="8">
        <v>44621</v>
      </c>
      <c r="C198" s="9">
        <f t="shared" si="8"/>
        <v>64115.23866492802</v>
      </c>
      <c r="D198" s="10">
        <f t="shared" si="6"/>
        <v>150</v>
      </c>
      <c r="E198" s="10">
        <f t="shared" si="7"/>
        <v>30</v>
      </c>
      <c r="G198" s="9"/>
    </row>
    <row r="199" spans="2:7" ht="12.75">
      <c r="B199" s="8">
        <v>44652</v>
      </c>
      <c r="C199" s="9">
        <f t="shared" si="8"/>
        <v>64616.71485825266</v>
      </c>
      <c r="D199" s="10">
        <f t="shared" si="6"/>
        <v>150</v>
      </c>
      <c r="E199" s="10">
        <f t="shared" si="7"/>
        <v>30</v>
      </c>
      <c r="G199" s="9"/>
    </row>
    <row r="200" spans="2:7" ht="12.75">
      <c r="B200" s="8">
        <v>44682</v>
      </c>
      <c r="C200" s="9">
        <f t="shared" si="8"/>
        <v>65120.69843254391</v>
      </c>
      <c r="D200" s="10">
        <f t="shared" si="6"/>
        <v>150</v>
      </c>
      <c r="E200" s="10">
        <f t="shared" si="7"/>
        <v>30</v>
      </c>
      <c r="G200" s="9"/>
    </row>
    <row r="201" spans="2:7" ht="12.75">
      <c r="B201" s="8">
        <v>44713</v>
      </c>
      <c r="C201" s="9">
        <f t="shared" si="8"/>
        <v>65627.20192470662</v>
      </c>
      <c r="D201" s="10">
        <f t="shared" si="6"/>
        <v>150</v>
      </c>
      <c r="E201" s="10">
        <f t="shared" si="7"/>
        <v>30</v>
      </c>
      <c r="G201" s="9"/>
    </row>
    <row r="202" spans="2:7" ht="12.75">
      <c r="B202" s="8">
        <v>44743</v>
      </c>
      <c r="C202" s="9">
        <f t="shared" si="8"/>
        <v>66136.23793433014</v>
      </c>
      <c r="D202" s="10">
        <f t="shared" si="6"/>
        <v>150</v>
      </c>
      <c r="E202" s="10">
        <f t="shared" si="7"/>
        <v>30</v>
      </c>
      <c r="G202" s="9"/>
    </row>
    <row r="203" spans="2:7" ht="12.75">
      <c r="B203" s="8">
        <v>44774</v>
      </c>
      <c r="C203" s="9">
        <f t="shared" si="8"/>
        <v>66647.81912400179</v>
      </c>
      <c r="D203" s="10">
        <f t="shared" si="6"/>
        <v>150</v>
      </c>
      <c r="E203" s="10">
        <f t="shared" si="7"/>
        <v>30</v>
      </c>
      <c r="G203" s="9"/>
    </row>
    <row r="204" spans="2:7" ht="12.75">
      <c r="B204" s="8">
        <v>44805</v>
      </c>
      <c r="C204" s="9">
        <f t="shared" si="8"/>
        <v>67161.9582196218</v>
      </c>
      <c r="D204" s="10">
        <f t="shared" si="6"/>
        <v>150</v>
      </c>
      <c r="E204" s="10">
        <f t="shared" si="7"/>
        <v>30</v>
      </c>
      <c r="G204" s="9"/>
    </row>
    <row r="205" spans="2:7" ht="12.75">
      <c r="B205" s="8">
        <v>44835</v>
      </c>
      <c r="C205" s="9">
        <f t="shared" si="8"/>
        <v>67678.66801071989</v>
      </c>
      <c r="D205" s="10">
        <f t="shared" si="6"/>
        <v>150</v>
      </c>
      <c r="E205" s="10">
        <f t="shared" si="7"/>
        <v>30</v>
      </c>
      <c r="G205" s="9"/>
    </row>
    <row r="206" spans="2:7" ht="12.75">
      <c r="B206" s="8">
        <v>44866</v>
      </c>
      <c r="C206" s="9">
        <f t="shared" si="8"/>
        <v>68197.96135077349</v>
      </c>
      <c r="D206" s="10">
        <f t="shared" si="6"/>
        <v>150</v>
      </c>
      <c r="E206" s="10">
        <f t="shared" si="7"/>
        <v>30</v>
      </c>
      <c r="G206" s="9"/>
    </row>
    <row r="207" spans="2:7" ht="12.75">
      <c r="B207" s="8">
        <v>44896</v>
      </c>
      <c r="C207" s="9">
        <f t="shared" si="8"/>
        <v>68719.85115752734</v>
      </c>
      <c r="D207" s="10">
        <f t="shared" si="6"/>
        <v>150</v>
      </c>
      <c r="E207" s="10">
        <f t="shared" si="7"/>
        <v>30</v>
      </c>
      <c r="F207" s="13">
        <f>C207*$C$6</f>
        <v>1374.3970231505468</v>
      </c>
      <c r="G207" s="9"/>
    </row>
    <row r="208" spans="1:7" ht="12.75">
      <c r="A208">
        <v>16</v>
      </c>
      <c r="B208" s="8">
        <v>44927</v>
      </c>
      <c r="C208" s="9">
        <f t="shared" si="8"/>
        <v>70625.61942158127</v>
      </c>
      <c r="D208" s="10">
        <f aca="true" t="shared" si="9" ref="D208:D231">$C$3</f>
        <v>150</v>
      </c>
      <c r="E208" s="10">
        <f aca="true" t="shared" si="10" ref="E208:E231">$C$4*D208</f>
        <v>30</v>
      </c>
      <c r="F208" s="13"/>
      <c r="G208" s="9"/>
    </row>
    <row r="209" spans="2:7" ht="12.75">
      <c r="B209" s="8">
        <v>44958</v>
      </c>
      <c r="C209" s="9">
        <f aca="true" t="shared" si="11" ref="C209:C232">SUM(C208:F208)*(1+$C$5)</f>
        <v>71159.64751868918</v>
      </c>
      <c r="D209" s="10">
        <f t="shared" si="9"/>
        <v>150</v>
      </c>
      <c r="E209" s="10">
        <f t="shared" si="10"/>
        <v>30</v>
      </c>
      <c r="G209" s="9"/>
    </row>
    <row r="210" spans="2:7" ht="12.75">
      <c r="B210" s="8">
        <v>44986</v>
      </c>
      <c r="C210" s="9">
        <f t="shared" si="11"/>
        <v>71696.34575628261</v>
      </c>
      <c r="D210" s="10">
        <f t="shared" si="9"/>
        <v>150</v>
      </c>
      <c r="E210" s="10">
        <f t="shared" si="10"/>
        <v>30</v>
      </c>
      <c r="G210" s="9"/>
    </row>
    <row r="211" spans="2:7" ht="12.75">
      <c r="B211" s="8">
        <v>45017</v>
      </c>
      <c r="C211" s="9">
        <f t="shared" si="11"/>
        <v>72235.72748506401</v>
      </c>
      <c r="D211" s="10">
        <f t="shared" si="9"/>
        <v>150</v>
      </c>
      <c r="E211" s="10">
        <f t="shared" si="10"/>
        <v>30</v>
      </c>
      <c r="G211" s="9"/>
    </row>
    <row r="212" spans="2:7" ht="12.75">
      <c r="B212" s="8">
        <v>45047</v>
      </c>
      <c r="C212" s="9">
        <f t="shared" si="11"/>
        <v>72777.80612248932</v>
      </c>
      <c r="D212" s="10">
        <f t="shared" si="9"/>
        <v>150</v>
      </c>
      <c r="E212" s="10">
        <f t="shared" si="10"/>
        <v>30</v>
      </c>
      <c r="G212" s="9"/>
    </row>
    <row r="213" spans="2:7" ht="12.75">
      <c r="B213" s="8">
        <v>45078</v>
      </c>
      <c r="C213" s="9">
        <f t="shared" si="11"/>
        <v>73322.59515310175</v>
      </c>
      <c r="D213" s="10">
        <f t="shared" si="9"/>
        <v>150</v>
      </c>
      <c r="E213" s="10">
        <f t="shared" si="10"/>
        <v>30</v>
      </c>
      <c r="G213" s="9"/>
    </row>
    <row r="214" spans="2:7" ht="12.75">
      <c r="B214" s="8">
        <v>45108</v>
      </c>
      <c r="C214" s="9">
        <f t="shared" si="11"/>
        <v>73870.10812886724</v>
      </c>
      <c r="D214" s="10">
        <f t="shared" si="9"/>
        <v>150</v>
      </c>
      <c r="E214" s="10">
        <f t="shared" si="10"/>
        <v>30</v>
      </c>
      <c r="G214" s="9"/>
    </row>
    <row r="215" spans="2:7" ht="12.75">
      <c r="B215" s="8">
        <v>45139</v>
      </c>
      <c r="C215" s="9">
        <f t="shared" si="11"/>
        <v>74420.35866951157</v>
      </c>
      <c r="D215" s="10">
        <f t="shared" si="9"/>
        <v>150</v>
      </c>
      <c r="E215" s="10">
        <f t="shared" si="10"/>
        <v>30</v>
      </c>
      <c r="G215" s="9"/>
    </row>
    <row r="216" spans="2:7" ht="12.75">
      <c r="B216" s="8">
        <v>45170</v>
      </c>
      <c r="C216" s="9">
        <f t="shared" si="11"/>
        <v>74973.36046285911</v>
      </c>
      <c r="D216" s="10">
        <f t="shared" si="9"/>
        <v>150</v>
      </c>
      <c r="E216" s="10">
        <f t="shared" si="10"/>
        <v>30</v>
      </c>
      <c r="G216" s="9"/>
    </row>
    <row r="217" spans="2:7" ht="12.75">
      <c r="B217" s="8">
        <v>45200</v>
      </c>
      <c r="C217" s="9">
        <f t="shared" si="11"/>
        <v>75529.1272651734</v>
      </c>
      <c r="D217" s="10">
        <f t="shared" si="9"/>
        <v>150</v>
      </c>
      <c r="E217" s="10">
        <f t="shared" si="10"/>
        <v>30</v>
      </c>
      <c r="G217" s="9"/>
    </row>
    <row r="218" spans="2:7" ht="12.75">
      <c r="B218" s="8">
        <v>45231</v>
      </c>
      <c r="C218" s="9">
        <f t="shared" si="11"/>
        <v>76087.67290149926</v>
      </c>
      <c r="D218" s="10">
        <f t="shared" si="9"/>
        <v>150</v>
      </c>
      <c r="E218" s="10">
        <f t="shared" si="10"/>
        <v>30</v>
      </c>
      <c r="G218" s="9"/>
    </row>
    <row r="219" spans="2:7" ht="12.75">
      <c r="B219" s="8">
        <v>45261</v>
      </c>
      <c r="C219" s="9">
        <f t="shared" si="11"/>
        <v>76649.01126600675</v>
      </c>
      <c r="D219" s="10">
        <f t="shared" si="9"/>
        <v>150</v>
      </c>
      <c r="E219" s="10">
        <f t="shared" si="10"/>
        <v>30</v>
      </c>
      <c r="F219" s="13">
        <f>C219*$C$6</f>
        <v>1532.980225320135</v>
      </c>
      <c r="G219" s="9"/>
    </row>
    <row r="220" spans="1:7" ht="12.75">
      <c r="A220">
        <v>17</v>
      </c>
      <c r="B220" s="8">
        <v>45292</v>
      </c>
      <c r="C220" s="9">
        <f t="shared" si="11"/>
        <v>78753.80144878352</v>
      </c>
      <c r="D220" s="10">
        <f t="shared" si="9"/>
        <v>150</v>
      </c>
      <c r="E220" s="10">
        <f t="shared" si="10"/>
        <v>30</v>
      </c>
      <c r="F220" s="13"/>
      <c r="G220" s="9"/>
    </row>
    <row r="221" spans="2:7" ht="12.75">
      <c r="B221" s="8">
        <v>45323</v>
      </c>
      <c r="C221" s="9">
        <f t="shared" si="11"/>
        <v>79328.47045602743</v>
      </c>
      <c r="D221" s="10">
        <f t="shared" si="9"/>
        <v>150</v>
      </c>
      <c r="E221" s="10">
        <f t="shared" si="10"/>
        <v>30</v>
      </c>
      <c r="G221" s="9"/>
    </row>
    <row r="222" spans="2:7" ht="12.75">
      <c r="B222" s="8">
        <v>45352</v>
      </c>
      <c r="C222" s="9">
        <f t="shared" si="11"/>
        <v>79906.01280830755</v>
      </c>
      <c r="D222" s="10">
        <f t="shared" si="9"/>
        <v>150</v>
      </c>
      <c r="E222" s="10">
        <f t="shared" si="10"/>
        <v>30</v>
      </c>
      <c r="G222" s="9"/>
    </row>
    <row r="223" spans="1:7" ht="12.75">
      <c r="A223" t="s">
        <v>7</v>
      </c>
      <c r="B223" s="8">
        <v>45383</v>
      </c>
      <c r="C223" s="9">
        <f t="shared" si="11"/>
        <v>80486.44287234909</v>
      </c>
      <c r="D223" s="10">
        <f t="shared" si="9"/>
        <v>150</v>
      </c>
      <c r="E223" s="10">
        <f t="shared" si="10"/>
        <v>30</v>
      </c>
      <c r="G223" s="9"/>
    </row>
    <row r="224" spans="1:7" ht="12.75">
      <c r="A224" t="s">
        <v>8</v>
      </c>
      <c r="B224" s="8">
        <v>45413</v>
      </c>
      <c r="C224" s="9">
        <f t="shared" si="11"/>
        <v>81069.77508671083</v>
      </c>
      <c r="D224" s="10">
        <f t="shared" si="9"/>
        <v>150</v>
      </c>
      <c r="E224" s="10">
        <f t="shared" si="10"/>
        <v>30</v>
      </c>
      <c r="G224" s="9"/>
    </row>
    <row r="225" spans="2:7" ht="12.75">
      <c r="B225" s="8">
        <v>45444</v>
      </c>
      <c r="C225" s="9">
        <f t="shared" si="11"/>
        <v>81656.02396214438</v>
      </c>
      <c r="D225" s="10">
        <f t="shared" si="9"/>
        <v>150</v>
      </c>
      <c r="E225" s="10">
        <f t="shared" si="10"/>
        <v>30</v>
      </c>
      <c r="G225" s="9"/>
    </row>
    <row r="226" spans="2:7" ht="12.75">
      <c r="B226" s="8">
        <v>45474</v>
      </c>
      <c r="C226" s="9">
        <f t="shared" si="11"/>
        <v>82245.20408195509</v>
      </c>
      <c r="D226" s="10">
        <f t="shared" si="9"/>
        <v>150</v>
      </c>
      <c r="E226" s="10">
        <f t="shared" si="10"/>
        <v>30</v>
      </c>
      <c r="G226" s="9"/>
    </row>
    <row r="227" spans="2:7" ht="12.75">
      <c r="B227" s="8">
        <v>45505</v>
      </c>
      <c r="C227" s="9">
        <f t="shared" si="11"/>
        <v>82837.33010236485</v>
      </c>
      <c r="D227" s="10">
        <f t="shared" si="9"/>
        <v>150</v>
      </c>
      <c r="E227" s="10">
        <f t="shared" si="10"/>
        <v>30</v>
      </c>
      <c r="G227" s="9"/>
    </row>
    <row r="228" spans="2:7" ht="12.75">
      <c r="B228" s="8">
        <v>45536</v>
      </c>
      <c r="C228" s="9">
        <f t="shared" si="11"/>
        <v>83432.41675287667</v>
      </c>
      <c r="D228" s="10">
        <f t="shared" si="9"/>
        <v>150</v>
      </c>
      <c r="E228" s="10">
        <f t="shared" si="10"/>
        <v>30</v>
      </c>
      <c r="G228" s="9"/>
    </row>
    <row r="229" spans="2:7" ht="12.75">
      <c r="B229" s="8">
        <v>45566</v>
      </c>
      <c r="C229" s="9">
        <f t="shared" si="11"/>
        <v>84030.47883664105</v>
      </c>
      <c r="D229" s="10">
        <f t="shared" si="9"/>
        <v>150</v>
      </c>
      <c r="E229" s="10">
        <f t="shared" si="10"/>
        <v>30</v>
      </c>
      <c r="G229" s="9"/>
    </row>
    <row r="230" spans="2:7" ht="12.75">
      <c r="B230" s="8">
        <v>45597</v>
      </c>
      <c r="C230" s="9">
        <f t="shared" si="11"/>
        <v>84631.53123082424</v>
      </c>
      <c r="D230" s="10">
        <f t="shared" si="9"/>
        <v>150</v>
      </c>
      <c r="E230" s="10">
        <f t="shared" si="10"/>
        <v>30</v>
      </c>
      <c r="G230" s="9"/>
    </row>
    <row r="231" spans="2:7" ht="12.75">
      <c r="B231" s="8">
        <v>45627</v>
      </c>
      <c r="C231" s="9">
        <f t="shared" si="11"/>
        <v>85235.58888697835</v>
      </c>
      <c r="D231" s="10">
        <f t="shared" si="9"/>
        <v>150</v>
      </c>
      <c r="E231" s="10">
        <f t="shared" si="10"/>
        <v>30</v>
      </c>
      <c r="F231" s="13">
        <f>C231*$C$6</f>
        <v>1704.711777739567</v>
      </c>
      <c r="G231" s="9"/>
    </row>
    <row r="232" spans="2:6" ht="12.75">
      <c r="B232" s="8">
        <v>45658</v>
      </c>
      <c r="C232" s="20">
        <f t="shared" si="11"/>
        <v>87555.90216804149</v>
      </c>
      <c r="D232" s="10"/>
      <c r="E232" s="10"/>
      <c r="F232" s="13"/>
    </row>
    <row r="233" ht="12.75">
      <c r="B233" s="8"/>
    </row>
    <row r="234" ht="12.75">
      <c r="B234" s="8"/>
    </row>
    <row r="235" ht="12.75">
      <c r="B235" s="8"/>
    </row>
    <row r="236" spans="2:6" ht="12.75">
      <c r="B236" s="8" t="s">
        <v>14</v>
      </c>
      <c r="C236" s="10">
        <f>SUM(D16:D231)</f>
        <v>32400</v>
      </c>
      <c r="F236" s="13"/>
    </row>
    <row r="237" spans="2:3" ht="12.75">
      <c r="B237" s="8" t="s">
        <v>16</v>
      </c>
      <c r="C237" s="10">
        <f>SUM(E16:E231)</f>
        <v>6480</v>
      </c>
    </row>
    <row r="238" spans="2:6" ht="12.75">
      <c r="B238" s="8" t="s">
        <v>15</v>
      </c>
      <c r="C238" s="10">
        <f>C232-C236-C237</f>
        <v>48675.90216804149</v>
      </c>
      <c r="E238" s="10"/>
      <c r="F238" s="24"/>
    </row>
    <row r="239" ht="12.75">
      <c r="B239" s="8"/>
    </row>
    <row r="240" spans="2:5" ht="12.75">
      <c r="B240" s="8" t="s">
        <v>17</v>
      </c>
      <c r="C240" s="23">
        <f>C232</f>
        <v>87555.90216804149</v>
      </c>
      <c r="D240" s="19"/>
      <c r="E240" s="19" t="s">
        <v>24</v>
      </c>
    </row>
    <row r="241" ht="12.75">
      <c r="B241" s="8"/>
    </row>
    <row r="242" ht="12.75">
      <c r="B242" s="8" t="s">
        <v>41</v>
      </c>
    </row>
    <row r="243" ht="12.75">
      <c r="B243" s="8"/>
    </row>
    <row r="244" spans="2:3" ht="12.75">
      <c r="B244" s="8" t="s">
        <v>18</v>
      </c>
      <c r="C244" s="9">
        <f>C237</f>
        <v>6480</v>
      </c>
    </row>
    <row r="245" ht="12.75">
      <c r="B245" s="8"/>
    </row>
    <row r="246" spans="2:3" ht="12.75">
      <c r="B246" s="8" t="s">
        <v>19</v>
      </c>
      <c r="C246" s="9">
        <f>C236</f>
        <v>32400</v>
      </c>
    </row>
    <row r="247" ht="12.75">
      <c r="B247" s="8" t="s">
        <v>42</v>
      </c>
    </row>
    <row r="248" ht="12.75">
      <c r="B248" s="8"/>
    </row>
    <row r="249" spans="2:3" ht="12.75">
      <c r="B249" s="8" t="s">
        <v>20</v>
      </c>
      <c r="C249" s="9">
        <f>C238*0.4</f>
        <v>19470.360867216597</v>
      </c>
    </row>
    <row r="250" ht="12.75">
      <c r="B250" s="8" t="s">
        <v>21</v>
      </c>
    </row>
    <row r="251" ht="12.75">
      <c r="B251" s="8" t="s">
        <v>22</v>
      </c>
    </row>
    <row r="252" ht="12.75">
      <c r="B252" s="8"/>
    </row>
    <row r="253" spans="2:5" ht="12.75">
      <c r="B253" s="8" t="s">
        <v>23</v>
      </c>
      <c r="C253" s="23">
        <f>C249+C246</f>
        <v>51870.3608672166</v>
      </c>
      <c r="D253" s="19"/>
      <c r="E253" s="19" t="s">
        <v>25</v>
      </c>
    </row>
    <row r="254" ht="12.75">
      <c r="B254" s="8"/>
    </row>
    <row r="255" ht="12.75">
      <c r="B255" s="8"/>
    </row>
    <row r="256" spans="2:7" ht="12.75">
      <c r="B256" s="8" t="s">
        <v>40</v>
      </c>
      <c r="G256" t="s">
        <v>39</v>
      </c>
    </row>
    <row r="257" spans="2:7" ht="12.75">
      <c r="B257" s="8"/>
      <c r="G257" s="3">
        <v>0.15</v>
      </c>
    </row>
    <row r="258" spans="2:3" ht="12.75">
      <c r="B258" s="8" t="s">
        <v>20</v>
      </c>
      <c r="C258" s="9">
        <f>(1-0.2-G257)*C238</f>
        <v>31639.33640922697</v>
      </c>
    </row>
    <row r="259" ht="12.75">
      <c r="B259" s="8" t="s">
        <v>38</v>
      </c>
    </row>
    <row r="260" ht="12.75">
      <c r="B260" s="8" t="s">
        <v>22</v>
      </c>
    </row>
    <row r="261" ht="12.75">
      <c r="B261" s="8"/>
    </row>
    <row r="262" spans="2:5" ht="12.75">
      <c r="B262" s="8" t="s">
        <v>23</v>
      </c>
      <c r="C262" s="23">
        <f>C258+C236</f>
        <v>64039.33640922697</v>
      </c>
      <c r="D262" s="19"/>
      <c r="E262" s="19" t="s">
        <v>27</v>
      </c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1"/>
  <sheetViews>
    <sheetView workbookViewId="0" topLeftCell="A1">
      <selection activeCell="A1" sqref="A1"/>
    </sheetView>
  </sheetViews>
  <sheetFormatPr defaultColWidth="9.140625" defaultRowHeight="12.75"/>
  <cols>
    <col min="2" max="2" width="17.00390625" style="0" customWidth="1"/>
    <col min="3" max="3" width="15.7109375" style="14" customWidth="1"/>
    <col min="4" max="4" width="11.28125" style="0" bestFit="1" customWidth="1"/>
    <col min="5" max="5" width="10.28125" style="0" bestFit="1" customWidth="1"/>
    <col min="7" max="7" width="10.57421875" style="0" bestFit="1" customWidth="1"/>
    <col min="9" max="9" width="13.421875" style="0" bestFit="1" customWidth="1"/>
  </cols>
  <sheetData>
    <row r="1" spans="1:3" s="21" customFormat="1" ht="12.75">
      <c r="A1" s="21" t="s">
        <v>48</v>
      </c>
      <c r="C1" s="22"/>
    </row>
    <row r="3" spans="1:3" ht="12.75">
      <c r="A3" t="s">
        <v>43</v>
      </c>
      <c r="C3" s="4">
        <v>150</v>
      </c>
    </row>
    <row r="4" spans="1:3" ht="12.75">
      <c r="A4" t="s">
        <v>11</v>
      </c>
      <c r="C4" s="7">
        <v>0.2</v>
      </c>
    </row>
    <row r="5" spans="1:3" ht="12.75">
      <c r="A5" t="s">
        <v>12</v>
      </c>
      <c r="C5" s="15">
        <v>0.005</v>
      </c>
    </row>
    <row r="6" spans="1:3" ht="12.75">
      <c r="A6" t="s">
        <v>47</v>
      </c>
      <c r="C6" s="7">
        <v>0.02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50</v>
      </c>
    </row>
    <row r="13" ht="12.75">
      <c r="D13" t="s">
        <v>13</v>
      </c>
    </row>
    <row r="14" spans="2:5" ht="12.75">
      <c r="B14" s="6"/>
      <c r="C14" s="16"/>
      <c r="E14" s="5"/>
    </row>
    <row r="15" spans="1:9" ht="12.75">
      <c r="A15" t="s">
        <v>6</v>
      </c>
      <c r="C15" s="14" t="s">
        <v>5</v>
      </c>
      <c r="D15" t="s">
        <v>9</v>
      </c>
      <c r="E15" t="s">
        <v>1</v>
      </c>
      <c r="F15" t="s">
        <v>0</v>
      </c>
      <c r="G15" t="s">
        <v>4</v>
      </c>
      <c r="H15" t="s">
        <v>2</v>
      </c>
      <c r="I15" t="s">
        <v>3</v>
      </c>
    </row>
    <row r="16" spans="1:9" ht="12.75">
      <c r="A16">
        <v>0</v>
      </c>
      <c r="B16" s="8">
        <v>39083</v>
      </c>
      <c r="C16" s="14">
        <v>0</v>
      </c>
      <c r="D16" s="10">
        <f aca="true" t="shared" si="0" ref="D16:D79">$C$3</f>
        <v>150</v>
      </c>
      <c r="F16" s="14"/>
      <c r="G16" s="9">
        <v>50</v>
      </c>
      <c r="H16" s="17"/>
      <c r="I16" s="17">
        <f aca="true" t="shared" si="1" ref="I16:I27">D16/G16+E16/G16</f>
        <v>3</v>
      </c>
    </row>
    <row r="17" spans="2:9" ht="12.75">
      <c r="B17" s="8">
        <v>39114</v>
      </c>
      <c r="C17" s="14">
        <f aca="true" t="shared" si="2" ref="C17:C80">SUM(C16:F16)*(1+$C$5)</f>
        <v>150.74999999999997</v>
      </c>
      <c r="D17" s="10">
        <f t="shared" si="0"/>
        <v>150</v>
      </c>
      <c r="F17" s="14"/>
      <c r="G17" s="9">
        <f aca="true" t="shared" si="3" ref="G17:G80">G16*(1+$C$5)</f>
        <v>50.24999999999999</v>
      </c>
      <c r="H17" s="17">
        <f aca="true" t="shared" si="4" ref="H17:H24">H16+I16</f>
        <v>3</v>
      </c>
      <c r="I17" s="17">
        <f t="shared" si="1"/>
        <v>2.9850746268656723</v>
      </c>
    </row>
    <row r="18" spans="2:9" ht="12.75">
      <c r="B18" s="8">
        <v>39142</v>
      </c>
      <c r="C18" s="14">
        <f t="shared" si="2"/>
        <v>302.25374999999997</v>
      </c>
      <c r="D18" s="10">
        <f t="shared" si="0"/>
        <v>150</v>
      </c>
      <c r="F18" s="14"/>
      <c r="G18" s="9">
        <f t="shared" si="3"/>
        <v>50.501249999999985</v>
      </c>
      <c r="H18" s="17">
        <f t="shared" si="4"/>
        <v>5.985074626865672</v>
      </c>
      <c r="I18" s="17">
        <f t="shared" si="1"/>
        <v>2.970223509319077</v>
      </c>
    </row>
    <row r="19" spans="2:9" ht="12.75">
      <c r="B19" s="8">
        <v>39173</v>
      </c>
      <c r="C19" s="14">
        <f t="shared" si="2"/>
        <v>454.5150187499999</v>
      </c>
      <c r="D19" s="10">
        <f t="shared" si="0"/>
        <v>150</v>
      </c>
      <c r="F19" s="14"/>
      <c r="G19" s="9">
        <f t="shared" si="3"/>
        <v>50.75375624999998</v>
      </c>
      <c r="H19" s="17">
        <f t="shared" si="4"/>
        <v>8.95529813618475</v>
      </c>
      <c r="I19" s="17">
        <f t="shared" si="1"/>
        <v>2.9554462779294304</v>
      </c>
    </row>
    <row r="20" spans="2:9" ht="12.75">
      <c r="B20" s="8">
        <v>39203</v>
      </c>
      <c r="C20" s="14">
        <f t="shared" si="2"/>
        <v>607.5375938437497</v>
      </c>
      <c r="D20" s="10">
        <f t="shared" si="0"/>
        <v>150</v>
      </c>
      <c r="F20" s="14"/>
      <c r="G20" s="9">
        <f t="shared" si="3"/>
        <v>51.007525031249976</v>
      </c>
      <c r="H20" s="17">
        <f t="shared" si="4"/>
        <v>11.91074441411418</v>
      </c>
      <c r="I20" s="17">
        <f t="shared" si="1"/>
        <v>2.940742565103911</v>
      </c>
    </row>
    <row r="21" spans="2:9" ht="12.75">
      <c r="B21" s="8">
        <v>39234</v>
      </c>
      <c r="C21" s="14">
        <f t="shared" si="2"/>
        <v>761.3252818129685</v>
      </c>
      <c r="D21" s="10">
        <f t="shared" si="0"/>
        <v>150</v>
      </c>
      <c r="F21" s="14"/>
      <c r="G21" s="9">
        <f t="shared" si="3"/>
        <v>51.26256265640622</v>
      </c>
      <c r="H21" s="17">
        <f t="shared" si="4"/>
        <v>14.851486979218091</v>
      </c>
      <c r="I21" s="17">
        <f t="shared" si="1"/>
        <v>2.9261120050785188</v>
      </c>
    </row>
    <row r="22" spans="2:9" ht="12.75">
      <c r="B22" s="8">
        <v>39264</v>
      </c>
      <c r="C22" s="14">
        <f t="shared" si="2"/>
        <v>915.8819082220332</v>
      </c>
      <c r="D22" s="10">
        <f t="shared" si="0"/>
        <v>150</v>
      </c>
      <c r="F22" s="14"/>
      <c r="G22" s="9">
        <f t="shared" si="3"/>
        <v>51.51887546968824</v>
      </c>
      <c r="H22" s="17">
        <f t="shared" si="4"/>
        <v>17.77759898429661</v>
      </c>
      <c r="I22" s="17">
        <f t="shared" si="1"/>
        <v>2.9115542339089746</v>
      </c>
    </row>
    <row r="23" spans="2:9" ht="12.75">
      <c r="B23" s="8">
        <v>39295</v>
      </c>
      <c r="C23" s="14">
        <f t="shared" si="2"/>
        <v>1071.2113177631431</v>
      </c>
      <c r="D23" s="10">
        <f t="shared" si="0"/>
        <v>150</v>
      </c>
      <c r="F23" s="14"/>
      <c r="G23" s="9">
        <f t="shared" si="3"/>
        <v>51.77646984703667</v>
      </c>
      <c r="H23" s="17">
        <f t="shared" si="4"/>
        <v>20.689153218205583</v>
      </c>
      <c r="I23" s="17">
        <f t="shared" si="1"/>
        <v>2.8970688894616665</v>
      </c>
    </row>
    <row r="24" spans="2:9" ht="12.75">
      <c r="B24" s="8">
        <v>39326</v>
      </c>
      <c r="C24" s="14">
        <f t="shared" si="2"/>
        <v>1227.3173743519587</v>
      </c>
      <c r="D24" s="10">
        <f t="shared" si="0"/>
        <v>150</v>
      </c>
      <c r="F24" s="14"/>
      <c r="G24" s="9">
        <f t="shared" si="3"/>
        <v>52.03535219627185</v>
      </c>
      <c r="H24" s="17">
        <f t="shared" si="4"/>
        <v>23.58622210766725</v>
      </c>
      <c r="I24" s="17">
        <f t="shared" si="1"/>
        <v>2.8826556114046435</v>
      </c>
    </row>
    <row r="25" spans="2:9" ht="12.75">
      <c r="B25" s="8">
        <v>39356</v>
      </c>
      <c r="C25" s="14">
        <f t="shared" si="2"/>
        <v>1384.2039612237184</v>
      </c>
      <c r="D25" s="10">
        <f t="shared" si="0"/>
        <v>150</v>
      </c>
      <c r="F25" s="14"/>
      <c r="G25" s="9">
        <f t="shared" si="3"/>
        <v>52.295528957253204</v>
      </c>
      <c r="H25" s="17">
        <f aca="true" t="shared" si="5" ref="H25:H88">H24+I24</f>
        <v>26.468877719071894</v>
      </c>
      <c r="I25" s="17">
        <f t="shared" si="1"/>
        <v>2.868314041198651</v>
      </c>
    </row>
    <row r="26" spans="2:9" ht="12.75">
      <c r="B26" s="8">
        <v>39387</v>
      </c>
      <c r="C26" s="14">
        <f t="shared" si="2"/>
        <v>1541.8749810298368</v>
      </c>
      <c r="D26" s="10">
        <f t="shared" si="0"/>
        <v>150</v>
      </c>
      <c r="F26" s="14"/>
      <c r="G26" s="9">
        <f t="shared" si="3"/>
        <v>52.557006602039465</v>
      </c>
      <c r="H26" s="17">
        <f t="shared" si="5"/>
        <v>29.337191760270546</v>
      </c>
      <c r="I26" s="17">
        <f t="shared" si="1"/>
        <v>2.85404382208821</v>
      </c>
    </row>
    <row r="27" spans="2:9" ht="12.75">
      <c r="B27" s="8">
        <v>39417</v>
      </c>
      <c r="C27" s="14">
        <f t="shared" si="2"/>
        <v>1700.3343559349858</v>
      </c>
      <c r="D27" s="10">
        <f t="shared" si="0"/>
        <v>150</v>
      </c>
      <c r="E27" s="13">
        <f>C27*$C$6</f>
        <v>34.006687118699716</v>
      </c>
      <c r="F27" s="14">
        <f>-0.2*E27</f>
        <v>-6.801337423739944</v>
      </c>
      <c r="G27" s="9">
        <f t="shared" si="3"/>
        <v>52.819791635049654</v>
      </c>
      <c r="H27" s="17">
        <f t="shared" si="5"/>
        <v>32.19123558235876</v>
      </c>
      <c r="I27" s="17">
        <f t="shared" si="1"/>
        <v>3.4836693107399217</v>
      </c>
    </row>
    <row r="28" spans="1:9" ht="12.75">
      <c r="A28">
        <v>1</v>
      </c>
      <c r="B28" s="8">
        <v>39448</v>
      </c>
      <c r="C28" s="14">
        <f t="shared" si="2"/>
        <v>1886.927404158095</v>
      </c>
      <c r="D28" s="10">
        <f t="shared" si="0"/>
        <v>150</v>
      </c>
      <c r="E28" s="13"/>
      <c r="F28" s="14"/>
      <c r="G28" s="9">
        <f t="shared" si="3"/>
        <v>53.08389059322489</v>
      </c>
      <c r="H28" s="17">
        <f t="shared" si="5"/>
        <v>35.67490489309868</v>
      </c>
      <c r="I28" s="17">
        <f aca="true" t="shared" si="6" ref="I28:I91">D28/G28+E28/G28</f>
        <v>2.8257160189977584</v>
      </c>
    </row>
    <row r="29" spans="2:9" ht="12.75">
      <c r="B29" s="8">
        <v>39479</v>
      </c>
      <c r="C29" s="14">
        <f t="shared" si="2"/>
        <v>2047.1120411788852</v>
      </c>
      <c r="D29" s="10">
        <f t="shared" si="0"/>
        <v>150</v>
      </c>
      <c r="F29" s="14"/>
      <c r="G29" s="9">
        <f t="shared" si="3"/>
        <v>53.349310046191015</v>
      </c>
      <c r="H29" s="17">
        <f t="shared" si="5"/>
        <v>38.50062091209644</v>
      </c>
      <c r="I29" s="17">
        <f t="shared" si="6"/>
        <v>2.8116577303460284</v>
      </c>
    </row>
    <row r="30" spans="2:9" ht="12.75">
      <c r="B30" s="8">
        <v>39508</v>
      </c>
      <c r="C30" s="14">
        <f t="shared" si="2"/>
        <v>2208.0976013847794</v>
      </c>
      <c r="D30" s="10">
        <f t="shared" si="0"/>
        <v>150</v>
      </c>
      <c r="F30" s="14"/>
      <c r="G30" s="9">
        <f t="shared" si="3"/>
        <v>53.61605659642196</v>
      </c>
      <c r="H30" s="17">
        <f t="shared" si="5"/>
        <v>41.312278642442465</v>
      </c>
      <c r="I30" s="17">
        <f t="shared" si="6"/>
        <v>2.797669383428884</v>
      </c>
    </row>
    <row r="31" spans="2:9" ht="12.75">
      <c r="B31" s="8">
        <v>39539</v>
      </c>
      <c r="C31" s="14">
        <f t="shared" si="2"/>
        <v>2369.888089391703</v>
      </c>
      <c r="D31" s="10">
        <f t="shared" si="0"/>
        <v>150</v>
      </c>
      <c r="F31" s="14"/>
      <c r="G31" s="9">
        <f t="shared" si="3"/>
        <v>53.88413687940407</v>
      </c>
      <c r="H31" s="17">
        <f t="shared" si="5"/>
        <v>44.10994802587135</v>
      </c>
      <c r="I31" s="17">
        <f t="shared" si="6"/>
        <v>2.7837506302774973</v>
      </c>
    </row>
    <row r="32" spans="2:9" ht="12.75">
      <c r="B32" s="8">
        <v>39569</v>
      </c>
      <c r="C32" s="14">
        <f t="shared" si="2"/>
        <v>2532.4875298386614</v>
      </c>
      <c r="D32" s="10">
        <f t="shared" si="0"/>
        <v>150</v>
      </c>
      <c r="F32" s="14"/>
      <c r="G32" s="9">
        <f t="shared" si="3"/>
        <v>54.15355756380108</v>
      </c>
      <c r="H32" s="17">
        <f t="shared" si="5"/>
        <v>46.89369865614884</v>
      </c>
      <c r="I32" s="17">
        <f t="shared" si="6"/>
        <v>2.7699011246542264</v>
      </c>
    </row>
    <row r="33" spans="2:9" ht="12.75">
      <c r="B33" s="8">
        <v>39600</v>
      </c>
      <c r="C33" s="14">
        <f t="shared" si="2"/>
        <v>2695.8999674878546</v>
      </c>
      <c r="D33" s="10">
        <f t="shared" si="0"/>
        <v>150</v>
      </c>
      <c r="F33" s="14"/>
      <c r="G33" s="9">
        <f t="shared" si="3"/>
        <v>54.42432535162008</v>
      </c>
      <c r="H33" s="17">
        <f t="shared" si="5"/>
        <v>49.66359978080307</v>
      </c>
      <c r="I33" s="17">
        <f t="shared" si="6"/>
        <v>2.756120522044007</v>
      </c>
    </row>
    <row r="34" spans="2:9" ht="12.75">
      <c r="B34" s="8">
        <v>39630</v>
      </c>
      <c r="C34" s="14">
        <f t="shared" si="2"/>
        <v>2860.1294673252937</v>
      </c>
      <c r="D34" s="10">
        <f t="shared" si="0"/>
        <v>150</v>
      </c>
      <c r="F34" s="14"/>
      <c r="G34" s="9">
        <f t="shared" si="3"/>
        <v>54.69644697837817</v>
      </c>
      <c r="H34" s="17">
        <f t="shared" si="5"/>
        <v>52.419720302847075</v>
      </c>
      <c r="I34" s="17">
        <f t="shared" si="6"/>
        <v>2.7424084796457784</v>
      </c>
    </row>
    <row r="35" spans="2:9" ht="12.75">
      <c r="B35" s="8">
        <v>39661</v>
      </c>
      <c r="C35" s="14">
        <f t="shared" si="2"/>
        <v>3025.18011466192</v>
      </c>
      <c r="D35" s="10">
        <f t="shared" si="0"/>
        <v>150</v>
      </c>
      <c r="F35" s="14"/>
      <c r="G35" s="9">
        <f t="shared" si="3"/>
        <v>54.969929213270056</v>
      </c>
      <c r="H35" s="17">
        <f t="shared" si="5"/>
        <v>55.16212878249286</v>
      </c>
      <c r="I35" s="17">
        <f t="shared" si="6"/>
        <v>2.7287646563639587</v>
      </c>
    </row>
    <row r="36" spans="2:9" ht="12.75">
      <c r="B36" s="8">
        <v>39692</v>
      </c>
      <c r="C36" s="14">
        <f t="shared" si="2"/>
        <v>3191.056015235229</v>
      </c>
      <c r="D36" s="10">
        <f t="shared" si="0"/>
        <v>150</v>
      </c>
      <c r="F36" s="14"/>
      <c r="G36" s="9">
        <f t="shared" si="3"/>
        <v>55.2447788593364</v>
      </c>
      <c r="H36" s="17">
        <f t="shared" si="5"/>
        <v>57.890893438856814</v>
      </c>
      <c r="I36" s="17">
        <f t="shared" si="6"/>
        <v>2.7151887127999594</v>
      </c>
    </row>
    <row r="37" spans="2:9" ht="12.75">
      <c r="B37" s="8">
        <v>39722</v>
      </c>
      <c r="C37" s="14">
        <f t="shared" si="2"/>
        <v>3357.761295311405</v>
      </c>
      <c r="D37" s="10">
        <f t="shared" si="0"/>
        <v>150</v>
      </c>
      <c r="F37" s="14"/>
      <c r="G37" s="9">
        <f t="shared" si="3"/>
        <v>55.52100275363308</v>
      </c>
      <c r="H37" s="17">
        <f t="shared" si="5"/>
        <v>60.60608215165677</v>
      </c>
      <c r="I37" s="17">
        <f t="shared" si="6"/>
        <v>2.7016803112437406</v>
      </c>
    </row>
    <row r="38" spans="2:9" ht="12.75">
      <c r="B38" s="8">
        <v>39753</v>
      </c>
      <c r="C38" s="14">
        <f t="shared" si="2"/>
        <v>3525.3001017879615</v>
      </c>
      <c r="D38" s="10">
        <f t="shared" si="0"/>
        <v>150</v>
      </c>
      <c r="F38" s="14"/>
      <c r="G38" s="9">
        <f t="shared" si="3"/>
        <v>55.798607767401236</v>
      </c>
      <c r="H38" s="17">
        <f t="shared" si="5"/>
        <v>63.30776246290051</v>
      </c>
      <c r="I38" s="17">
        <f t="shared" si="6"/>
        <v>2.688239115665414</v>
      </c>
    </row>
    <row r="39" spans="2:9" ht="12.75">
      <c r="B39" s="8">
        <v>39783</v>
      </c>
      <c r="C39" s="14">
        <f t="shared" si="2"/>
        <v>3693.676602296901</v>
      </c>
      <c r="D39" s="10">
        <f t="shared" si="0"/>
        <v>150</v>
      </c>
      <c r="E39" s="13">
        <f>C39*$C$6</f>
        <v>73.87353204593802</v>
      </c>
      <c r="F39" s="14">
        <f>-0.2*E39</f>
        <v>-14.774706409187605</v>
      </c>
      <c r="G39" s="9">
        <f t="shared" si="3"/>
        <v>56.07760080623824</v>
      </c>
      <c r="H39" s="17">
        <f t="shared" si="5"/>
        <v>65.99600157856592</v>
      </c>
      <c r="I39" s="17">
        <f t="shared" si="6"/>
        <v>3.99220952443161</v>
      </c>
    </row>
    <row r="40" spans="1:9" ht="12.75">
      <c r="A40">
        <v>2</v>
      </c>
      <c r="B40" s="8">
        <v>39814</v>
      </c>
      <c r="C40" s="14">
        <f t="shared" si="2"/>
        <v>3922.289305073319</v>
      </c>
      <c r="D40" s="10">
        <f t="shared" si="0"/>
        <v>150</v>
      </c>
      <c r="E40" s="13"/>
      <c r="F40" s="14"/>
      <c r="G40" s="9">
        <f t="shared" si="3"/>
        <v>56.357988810269426</v>
      </c>
      <c r="H40" s="17">
        <f t="shared" si="5"/>
        <v>69.98821110299754</v>
      </c>
      <c r="I40" s="17">
        <f t="shared" si="6"/>
        <v>2.6615570066735126</v>
      </c>
    </row>
    <row r="41" spans="2:9" ht="12.75">
      <c r="B41" s="8">
        <v>39845</v>
      </c>
      <c r="C41" s="14">
        <f t="shared" si="2"/>
        <v>4092.6507515986855</v>
      </c>
      <c r="D41" s="10">
        <f t="shared" si="0"/>
        <v>150</v>
      </c>
      <c r="F41" s="14"/>
      <c r="G41" s="9">
        <f t="shared" si="3"/>
        <v>56.639778754320766</v>
      </c>
      <c r="H41" s="17">
        <f t="shared" si="5"/>
        <v>72.64976810967106</v>
      </c>
      <c r="I41" s="17">
        <f t="shared" si="6"/>
        <v>2.6483154295258835</v>
      </c>
    </row>
    <row r="42" spans="2:9" ht="12.75">
      <c r="B42" s="8">
        <v>39873</v>
      </c>
      <c r="C42" s="14">
        <f t="shared" si="2"/>
        <v>4263.864005356678</v>
      </c>
      <c r="D42" s="10">
        <f t="shared" si="0"/>
        <v>150</v>
      </c>
      <c r="F42" s="14"/>
      <c r="G42" s="9">
        <f t="shared" si="3"/>
        <v>56.92297764809236</v>
      </c>
      <c r="H42" s="17">
        <f t="shared" si="5"/>
        <v>75.29808353919694</v>
      </c>
      <c r="I42" s="17">
        <f t="shared" si="6"/>
        <v>2.635139730871526</v>
      </c>
    </row>
    <row r="43" spans="2:9" ht="12.75">
      <c r="B43" s="8">
        <v>39904</v>
      </c>
      <c r="C43" s="14">
        <f t="shared" si="2"/>
        <v>4435.933325383461</v>
      </c>
      <c r="D43" s="10">
        <f t="shared" si="0"/>
        <v>150</v>
      </c>
      <c r="F43" s="14"/>
      <c r="G43" s="9">
        <f t="shared" si="3"/>
        <v>57.20759253633282</v>
      </c>
      <c r="H43" s="17">
        <f t="shared" si="5"/>
        <v>77.93322327006847</v>
      </c>
      <c r="I43" s="17">
        <f t="shared" si="6"/>
        <v>2.622029582956743</v>
      </c>
    </row>
    <row r="44" spans="2:9" ht="12.75">
      <c r="B44" s="8">
        <v>39934</v>
      </c>
      <c r="C44" s="14">
        <f t="shared" si="2"/>
        <v>4608.862992010378</v>
      </c>
      <c r="D44" s="10">
        <f t="shared" si="0"/>
        <v>150</v>
      </c>
      <c r="F44" s="14"/>
      <c r="G44" s="9">
        <f t="shared" si="3"/>
        <v>57.49363049901448</v>
      </c>
      <c r="H44" s="17">
        <f t="shared" si="5"/>
        <v>80.55525285302521</v>
      </c>
      <c r="I44" s="17">
        <f t="shared" si="6"/>
        <v>2.6089846596584505</v>
      </c>
    </row>
    <row r="45" spans="2:9" ht="12.75">
      <c r="B45" s="8">
        <v>39965</v>
      </c>
      <c r="C45" s="14">
        <f t="shared" si="2"/>
        <v>4782.657306970429</v>
      </c>
      <c r="D45" s="10">
        <f t="shared" si="0"/>
        <v>150</v>
      </c>
      <c r="F45" s="14"/>
      <c r="G45" s="9">
        <f t="shared" si="3"/>
        <v>57.781098651509545</v>
      </c>
      <c r="H45" s="17">
        <f t="shared" si="5"/>
        <v>83.16423751268366</v>
      </c>
      <c r="I45" s="17">
        <f t="shared" si="6"/>
        <v>2.5960046364760703</v>
      </c>
    </row>
    <row r="46" spans="2:9" ht="12.75">
      <c r="B46" s="8">
        <v>39995</v>
      </c>
      <c r="C46" s="14">
        <f t="shared" si="2"/>
        <v>4957.320593505281</v>
      </c>
      <c r="D46" s="10">
        <f t="shared" si="0"/>
        <v>150</v>
      </c>
      <c r="F46" s="14"/>
      <c r="G46" s="9">
        <f t="shared" si="3"/>
        <v>58.07000414476709</v>
      </c>
      <c r="H46" s="17">
        <f t="shared" si="5"/>
        <v>85.76024214915972</v>
      </c>
      <c r="I46" s="17">
        <f t="shared" si="6"/>
        <v>2.583089190523453</v>
      </c>
    </row>
    <row r="47" spans="2:9" ht="12.75">
      <c r="B47" s="8">
        <v>40026</v>
      </c>
      <c r="C47" s="14">
        <f t="shared" si="2"/>
        <v>5132.857196472807</v>
      </c>
      <c r="D47" s="10">
        <f t="shared" si="0"/>
        <v>150</v>
      </c>
      <c r="F47" s="14"/>
      <c r="G47" s="9">
        <f t="shared" si="3"/>
        <v>58.36035416549092</v>
      </c>
      <c r="H47" s="17">
        <f t="shared" si="5"/>
        <v>88.34333133968317</v>
      </c>
      <c r="I47" s="17">
        <f t="shared" si="6"/>
        <v>2.5702380005208494</v>
      </c>
    </row>
    <row r="48" spans="2:9" ht="12.75">
      <c r="B48" s="8">
        <v>40057</v>
      </c>
      <c r="C48" s="14">
        <f t="shared" si="2"/>
        <v>5309.27148245517</v>
      </c>
      <c r="D48" s="10">
        <f t="shared" si="0"/>
        <v>150</v>
      </c>
      <c r="F48" s="14"/>
      <c r="G48" s="9">
        <f t="shared" si="3"/>
        <v>58.652155936318366</v>
      </c>
      <c r="H48" s="17">
        <f t="shared" si="5"/>
        <v>90.91356934020402</v>
      </c>
      <c r="I48" s="17">
        <f t="shared" si="6"/>
        <v>2.557450746786915</v>
      </c>
    </row>
    <row r="49" spans="2:9" ht="12.75">
      <c r="B49" s="8">
        <v>40087</v>
      </c>
      <c r="C49" s="14">
        <f t="shared" si="2"/>
        <v>5486.567839867445</v>
      </c>
      <c r="D49" s="10">
        <f t="shared" si="0"/>
        <v>150</v>
      </c>
      <c r="F49" s="14"/>
      <c r="G49" s="9">
        <f t="shared" si="3"/>
        <v>58.945416715999954</v>
      </c>
      <c r="H49" s="17">
        <f t="shared" si="5"/>
        <v>93.47102008699093</v>
      </c>
      <c r="I49" s="17">
        <f t="shared" si="6"/>
        <v>2.5447271112307615</v>
      </c>
    </row>
    <row r="50" spans="2:9" ht="12.75">
      <c r="B50" s="8">
        <v>40118</v>
      </c>
      <c r="C50" s="14">
        <f t="shared" si="2"/>
        <v>5664.750679066782</v>
      </c>
      <c r="D50" s="10">
        <f t="shared" si="0"/>
        <v>150</v>
      </c>
      <c r="F50" s="14"/>
      <c r="G50" s="9">
        <f t="shared" si="3"/>
        <v>59.24014379957995</v>
      </c>
      <c r="H50" s="17">
        <f t="shared" si="5"/>
        <v>96.01574719822169</v>
      </c>
      <c r="I50" s="17">
        <f t="shared" si="6"/>
        <v>2.5320667773440415</v>
      </c>
    </row>
    <row r="51" spans="2:9" ht="12.75">
      <c r="B51" s="8">
        <v>40148</v>
      </c>
      <c r="C51" s="14">
        <f t="shared" si="2"/>
        <v>5843.8244324621155</v>
      </c>
      <c r="D51" s="10">
        <f t="shared" si="0"/>
        <v>150</v>
      </c>
      <c r="E51" s="13">
        <f>C51*$C$6</f>
        <v>116.87648864924232</v>
      </c>
      <c r="F51" s="14">
        <f>-0.2*E51</f>
        <v>-23.375297729848466</v>
      </c>
      <c r="G51" s="9">
        <f t="shared" si="3"/>
        <v>59.53634451857784</v>
      </c>
      <c r="H51" s="17">
        <f t="shared" si="5"/>
        <v>98.54781397556573</v>
      </c>
      <c r="I51" s="17">
        <f t="shared" si="6"/>
        <v>4.4825810319269035</v>
      </c>
    </row>
    <row r="52" spans="1:9" ht="12.75">
      <c r="A52">
        <v>3</v>
      </c>
      <c r="B52" s="8">
        <v>40179</v>
      </c>
      <c r="C52" s="14">
        <f t="shared" si="2"/>
        <v>6117.762251498417</v>
      </c>
      <c r="D52" s="10">
        <f t="shared" si="0"/>
        <v>150</v>
      </c>
      <c r="E52" s="13"/>
      <c r="F52" s="14"/>
      <c r="G52" s="9">
        <f t="shared" si="3"/>
        <v>59.834026241170726</v>
      </c>
      <c r="H52" s="17">
        <f t="shared" si="5"/>
        <v>103.03039500749263</v>
      </c>
      <c r="I52" s="17">
        <f t="shared" si="6"/>
        <v>2.5069347564110216</v>
      </c>
    </row>
    <row r="53" spans="2:9" ht="12.75">
      <c r="B53" s="8">
        <v>40210</v>
      </c>
      <c r="C53" s="14">
        <f t="shared" si="2"/>
        <v>6299.101062755908</v>
      </c>
      <c r="D53" s="10">
        <f t="shared" si="0"/>
        <v>150</v>
      </c>
      <c r="F53" s="14"/>
      <c r="G53" s="9">
        <f t="shared" si="3"/>
        <v>60.133196372376574</v>
      </c>
      <c r="H53" s="17">
        <f t="shared" si="5"/>
        <v>105.53732976390366</v>
      </c>
      <c r="I53" s="17">
        <f t="shared" si="6"/>
        <v>2.4944624441900713</v>
      </c>
    </row>
    <row r="54" spans="2:9" ht="12.75">
      <c r="B54" s="8">
        <v>40238</v>
      </c>
      <c r="C54" s="14">
        <f t="shared" si="2"/>
        <v>6481.346568069687</v>
      </c>
      <c r="D54" s="10">
        <f t="shared" si="0"/>
        <v>150</v>
      </c>
      <c r="F54" s="14"/>
      <c r="G54" s="9">
        <f t="shared" si="3"/>
        <v>60.43386235423845</v>
      </c>
      <c r="H54" s="17">
        <f t="shared" si="5"/>
        <v>108.03179220809373</v>
      </c>
      <c r="I54" s="17">
        <f t="shared" si="6"/>
        <v>2.4820521832737032</v>
      </c>
    </row>
    <row r="55" spans="2:9" ht="12.75">
      <c r="B55" s="8">
        <v>40269</v>
      </c>
      <c r="C55" s="14">
        <f t="shared" si="2"/>
        <v>6664.503300910035</v>
      </c>
      <c r="D55" s="10">
        <f t="shared" si="0"/>
        <v>150</v>
      </c>
      <c r="F55" s="14"/>
      <c r="G55" s="9">
        <f t="shared" si="3"/>
        <v>60.73603166600964</v>
      </c>
      <c r="H55" s="17">
        <f t="shared" si="5"/>
        <v>110.51384439136744</v>
      </c>
      <c r="I55" s="17">
        <f t="shared" si="6"/>
        <v>2.4697036649489585</v>
      </c>
    </row>
    <row r="56" spans="2:9" ht="12.75">
      <c r="B56" s="8">
        <v>40299</v>
      </c>
      <c r="C56" s="14">
        <f t="shared" si="2"/>
        <v>6848.575817414585</v>
      </c>
      <c r="D56" s="10">
        <f t="shared" si="0"/>
        <v>150</v>
      </c>
      <c r="F56" s="14"/>
      <c r="G56" s="9">
        <f t="shared" si="3"/>
        <v>61.039711824339676</v>
      </c>
      <c r="H56" s="17">
        <f t="shared" si="5"/>
        <v>112.9835480563164</v>
      </c>
      <c r="I56" s="17">
        <f t="shared" si="6"/>
        <v>2.457416582038765</v>
      </c>
    </row>
    <row r="57" spans="2:9" ht="12.75">
      <c r="B57" s="8">
        <v>40330</v>
      </c>
      <c r="C57" s="14">
        <f t="shared" si="2"/>
        <v>7033.568696501657</v>
      </c>
      <c r="D57" s="10">
        <f t="shared" si="0"/>
        <v>150</v>
      </c>
      <c r="F57" s="14"/>
      <c r="G57" s="9">
        <f t="shared" si="3"/>
        <v>61.34491038346137</v>
      </c>
      <c r="H57" s="17">
        <f t="shared" si="5"/>
        <v>115.44096463835515</v>
      </c>
      <c r="I57" s="17">
        <f t="shared" si="6"/>
        <v>2.4451906288942937</v>
      </c>
    </row>
    <row r="58" spans="2:9" ht="12.75">
      <c r="B58" s="8">
        <v>40360</v>
      </c>
      <c r="C58" s="14">
        <f t="shared" si="2"/>
        <v>7219.486539984164</v>
      </c>
      <c r="D58" s="10">
        <f t="shared" si="0"/>
        <v>150</v>
      </c>
      <c r="F58" s="14"/>
      <c r="G58" s="9">
        <f t="shared" si="3"/>
        <v>61.65163493537867</v>
      </c>
      <c r="H58" s="17">
        <f t="shared" si="5"/>
        <v>117.88615526724945</v>
      </c>
      <c r="I58" s="17">
        <f t="shared" si="6"/>
        <v>2.433025501387357</v>
      </c>
    </row>
    <row r="59" spans="2:9" ht="12.75">
      <c r="B59" s="8">
        <v>40391</v>
      </c>
      <c r="C59" s="14">
        <f t="shared" si="2"/>
        <v>7406.333972684084</v>
      </c>
      <c r="D59" s="10">
        <f t="shared" si="0"/>
        <v>150</v>
      </c>
      <c r="F59" s="14"/>
      <c r="G59" s="9">
        <f t="shared" si="3"/>
        <v>61.95989311005555</v>
      </c>
      <c r="H59" s="17">
        <f t="shared" si="5"/>
        <v>120.31918076863681</v>
      </c>
      <c r="I59" s="17">
        <f t="shared" si="6"/>
        <v>2.4209208969028433</v>
      </c>
    </row>
    <row r="60" spans="2:9" ht="12.75">
      <c r="B60" s="8">
        <v>40422</v>
      </c>
      <c r="C60" s="14">
        <f t="shared" si="2"/>
        <v>7594.115642547504</v>
      </c>
      <c r="D60" s="10">
        <f t="shared" si="0"/>
        <v>150</v>
      </c>
      <c r="F60" s="14"/>
      <c r="G60" s="9">
        <f t="shared" si="3"/>
        <v>62.26969257560582</v>
      </c>
      <c r="H60" s="17">
        <f t="shared" si="5"/>
        <v>122.74010166553965</v>
      </c>
      <c r="I60" s="17">
        <f t="shared" si="6"/>
        <v>2.4088765143311877</v>
      </c>
    </row>
    <row r="61" spans="2:9" ht="12.75">
      <c r="B61" s="8">
        <v>40452</v>
      </c>
      <c r="C61" s="14">
        <f t="shared" si="2"/>
        <v>7782.83622076024</v>
      </c>
      <c r="D61" s="10">
        <f t="shared" si="0"/>
        <v>150</v>
      </c>
      <c r="F61" s="14"/>
      <c r="G61" s="9">
        <f t="shared" si="3"/>
        <v>62.581041038483846</v>
      </c>
      <c r="H61" s="17">
        <f t="shared" si="5"/>
        <v>125.14897817987084</v>
      </c>
      <c r="I61" s="17">
        <f t="shared" si="6"/>
        <v>2.3968920540608836</v>
      </c>
    </row>
    <row r="62" spans="2:9" ht="12.75">
      <c r="B62" s="8">
        <v>40483</v>
      </c>
      <c r="C62" s="14">
        <f t="shared" si="2"/>
        <v>7972.500401864041</v>
      </c>
      <c r="D62" s="10">
        <f t="shared" si="0"/>
        <v>150</v>
      </c>
      <c r="F62" s="14"/>
      <c r="G62" s="9">
        <f t="shared" si="3"/>
        <v>62.89394624367626</v>
      </c>
      <c r="H62" s="17">
        <f t="shared" si="5"/>
        <v>127.54587023393172</v>
      </c>
      <c r="I62" s="17">
        <f t="shared" si="6"/>
        <v>2.384967217971029</v>
      </c>
    </row>
    <row r="63" spans="2:9" ht="12.75">
      <c r="B63" s="8">
        <v>40513</v>
      </c>
      <c r="C63" s="14">
        <f t="shared" si="2"/>
        <v>8163.112903873361</v>
      </c>
      <c r="D63" s="10">
        <f t="shared" si="0"/>
        <v>150</v>
      </c>
      <c r="E63" s="13">
        <f>C63*$C$6</f>
        <v>163.2622580774672</v>
      </c>
      <c r="F63" s="14">
        <f>-0.2*E63</f>
        <v>-32.65245161549344</v>
      </c>
      <c r="G63" s="9">
        <f t="shared" si="3"/>
        <v>63.208415974894635</v>
      </c>
      <c r="H63" s="17">
        <f t="shared" si="5"/>
        <v>129.93083745190276</v>
      </c>
      <c r="I63" s="17">
        <f t="shared" si="6"/>
        <v>4.956021334277542</v>
      </c>
    </row>
    <row r="64" spans="1:9" ht="12.75">
      <c r="A64">
        <v>4</v>
      </c>
      <c r="B64" s="8">
        <v>40544</v>
      </c>
      <c r="C64" s="14">
        <f t="shared" si="2"/>
        <v>8485.94132388701</v>
      </c>
      <c r="D64" s="10">
        <f t="shared" si="0"/>
        <v>150</v>
      </c>
      <c r="E64" s="13"/>
      <c r="F64" s="14"/>
      <c r="G64" s="9">
        <f t="shared" si="3"/>
        <v>63.5244580547691</v>
      </c>
      <c r="H64" s="17">
        <f t="shared" si="5"/>
        <v>134.8868587861803</v>
      </c>
      <c r="I64" s="17">
        <f t="shared" si="6"/>
        <v>2.361295233257622</v>
      </c>
    </row>
    <row r="65" spans="2:9" ht="12.75">
      <c r="B65" s="8">
        <v>40575</v>
      </c>
      <c r="C65" s="14">
        <f t="shared" si="2"/>
        <v>8679.121030506443</v>
      </c>
      <c r="D65" s="10">
        <f t="shared" si="0"/>
        <v>150</v>
      </c>
      <c r="F65" s="14"/>
      <c r="G65" s="9">
        <f t="shared" si="3"/>
        <v>63.84208034504294</v>
      </c>
      <c r="H65" s="17">
        <f t="shared" si="5"/>
        <v>137.24815401943795</v>
      </c>
      <c r="I65" s="17">
        <f t="shared" si="6"/>
        <v>2.349547495778728</v>
      </c>
    </row>
    <row r="66" spans="2:9" ht="12.75">
      <c r="B66" s="8">
        <v>40603</v>
      </c>
      <c r="C66" s="14">
        <f t="shared" si="2"/>
        <v>8873.266635658974</v>
      </c>
      <c r="D66" s="10">
        <f t="shared" si="0"/>
        <v>150</v>
      </c>
      <c r="F66" s="14"/>
      <c r="G66" s="9">
        <f t="shared" si="3"/>
        <v>64.16129074676815</v>
      </c>
      <c r="H66" s="17">
        <f t="shared" si="5"/>
        <v>139.59770151521667</v>
      </c>
      <c r="I66" s="17">
        <f t="shared" si="6"/>
        <v>2.3378582047549537</v>
      </c>
    </row>
    <row r="67" spans="2:9" ht="12.75">
      <c r="B67" s="8">
        <v>40634</v>
      </c>
      <c r="C67" s="14">
        <f t="shared" si="2"/>
        <v>9068.382968837268</v>
      </c>
      <c r="D67" s="10">
        <f t="shared" si="0"/>
        <v>150</v>
      </c>
      <c r="F67" s="14"/>
      <c r="G67" s="9">
        <f t="shared" si="3"/>
        <v>64.48209720050198</v>
      </c>
      <c r="H67" s="17">
        <f t="shared" si="5"/>
        <v>141.93555971997162</v>
      </c>
      <c r="I67" s="17">
        <f t="shared" si="6"/>
        <v>2.3262270694079143</v>
      </c>
    </row>
    <row r="68" spans="2:9" ht="12.75">
      <c r="B68" s="8">
        <v>40664</v>
      </c>
      <c r="C68" s="14">
        <f t="shared" si="2"/>
        <v>9264.474883681454</v>
      </c>
      <c r="D68" s="10">
        <f t="shared" si="0"/>
        <v>150</v>
      </c>
      <c r="F68" s="14"/>
      <c r="G68" s="9">
        <f t="shared" si="3"/>
        <v>64.80450768650448</v>
      </c>
      <c r="H68" s="17">
        <f t="shared" si="5"/>
        <v>144.26178678937953</v>
      </c>
      <c r="I68" s="17">
        <f t="shared" si="6"/>
        <v>2.3146538004058854</v>
      </c>
    </row>
    <row r="69" spans="2:9" ht="12.75">
      <c r="B69" s="8">
        <v>40695</v>
      </c>
      <c r="C69" s="14">
        <f t="shared" si="2"/>
        <v>9461.547258099861</v>
      </c>
      <c r="D69" s="10">
        <f t="shared" si="0"/>
        <v>150</v>
      </c>
      <c r="F69" s="14"/>
      <c r="G69" s="9">
        <f t="shared" si="3"/>
        <v>65.128530224937</v>
      </c>
      <c r="H69" s="17">
        <f t="shared" si="5"/>
        <v>146.57644058978542</v>
      </c>
      <c r="I69" s="17">
        <f t="shared" si="6"/>
        <v>2.3031381098566026</v>
      </c>
    </row>
    <row r="70" spans="2:9" ht="12.75">
      <c r="B70" s="8">
        <v>40725</v>
      </c>
      <c r="C70" s="14">
        <f t="shared" si="2"/>
        <v>9659.60499439036</v>
      </c>
      <c r="D70" s="10">
        <f t="shared" si="0"/>
        <v>150</v>
      </c>
      <c r="F70" s="14"/>
      <c r="G70" s="9">
        <f t="shared" si="3"/>
        <v>65.45417287606168</v>
      </c>
      <c r="H70" s="17">
        <f t="shared" si="5"/>
        <v>148.87957869964202</v>
      </c>
      <c r="I70" s="17">
        <f t="shared" si="6"/>
        <v>2.291679711300102</v>
      </c>
    </row>
    <row r="71" spans="2:9" ht="12.75">
      <c r="B71" s="8">
        <v>40756</v>
      </c>
      <c r="C71" s="14">
        <f t="shared" si="2"/>
        <v>9858.653019362311</v>
      </c>
      <c r="D71" s="10">
        <f t="shared" si="0"/>
        <v>150</v>
      </c>
      <c r="F71" s="14"/>
      <c r="G71" s="9">
        <f t="shared" si="3"/>
        <v>65.78144374044197</v>
      </c>
      <c r="H71" s="17">
        <f t="shared" si="5"/>
        <v>151.17125841094213</v>
      </c>
      <c r="I71" s="17">
        <f t="shared" si="6"/>
        <v>2.2802783197015946</v>
      </c>
    </row>
    <row r="72" spans="2:9" ht="12.75">
      <c r="B72" s="8">
        <v>40787</v>
      </c>
      <c r="C72" s="14">
        <f t="shared" si="2"/>
        <v>10058.696284459122</v>
      </c>
      <c r="D72" s="10">
        <f t="shared" si="0"/>
        <v>150</v>
      </c>
      <c r="F72" s="14"/>
      <c r="G72" s="9">
        <f t="shared" si="3"/>
        <v>66.11035095914417</v>
      </c>
      <c r="H72" s="17">
        <f t="shared" si="5"/>
        <v>153.45153673064374</v>
      </c>
      <c r="I72" s="17">
        <f t="shared" si="6"/>
        <v>2.268933651444373</v>
      </c>
    </row>
    <row r="73" spans="2:9" ht="12.75">
      <c r="B73" s="8">
        <v>40817</v>
      </c>
      <c r="C73" s="14">
        <f t="shared" si="2"/>
        <v>10259.739765881417</v>
      </c>
      <c r="D73" s="10">
        <f t="shared" si="0"/>
        <v>150</v>
      </c>
      <c r="F73" s="14"/>
      <c r="G73" s="9">
        <f t="shared" si="3"/>
        <v>66.44090271393989</v>
      </c>
      <c r="H73" s="17">
        <f t="shared" si="5"/>
        <v>155.7204703820881</v>
      </c>
      <c r="I73" s="17">
        <f t="shared" si="6"/>
        <v>2.2576454243227593</v>
      </c>
    </row>
    <row r="74" spans="2:9" ht="12.75">
      <c r="B74" s="8">
        <v>40848</v>
      </c>
      <c r="C74" s="14">
        <f t="shared" si="2"/>
        <v>10461.788464710822</v>
      </c>
      <c r="D74" s="10">
        <f t="shared" si="0"/>
        <v>150</v>
      </c>
      <c r="F74" s="14"/>
      <c r="G74" s="9">
        <f t="shared" si="3"/>
        <v>66.77310722750958</v>
      </c>
      <c r="H74" s="17">
        <f t="shared" si="5"/>
        <v>157.97811580641087</v>
      </c>
      <c r="I74" s="17">
        <f t="shared" si="6"/>
        <v>2.246413357535084</v>
      </c>
    </row>
    <row r="75" spans="2:9" ht="12.75">
      <c r="B75" s="8">
        <v>40878</v>
      </c>
      <c r="C75" s="14">
        <f t="shared" si="2"/>
        <v>10664.847407034375</v>
      </c>
      <c r="D75" s="10">
        <f t="shared" si="0"/>
        <v>150</v>
      </c>
      <c r="E75" s="13">
        <f>C75*$C$6</f>
        <v>213.2969481406875</v>
      </c>
      <c r="F75" s="14">
        <f>-0.2*E75</f>
        <v>-42.659389628137504</v>
      </c>
      <c r="G75" s="9">
        <f t="shared" si="3"/>
        <v>67.10697276364712</v>
      </c>
      <c r="H75" s="17">
        <f t="shared" si="5"/>
        <v>160.22452916394596</v>
      </c>
      <c r="I75" s="17">
        <f t="shared" si="6"/>
        <v>5.413698952271783</v>
      </c>
    </row>
    <row r="76" spans="1:9" ht="12.75">
      <c r="A76">
        <v>5</v>
      </c>
      <c r="B76" s="8">
        <v>40909</v>
      </c>
      <c r="C76" s="14">
        <f t="shared" si="2"/>
        <v>11040.412390374659</v>
      </c>
      <c r="D76" s="10">
        <f t="shared" si="0"/>
        <v>150</v>
      </c>
      <c r="E76" s="13"/>
      <c r="F76" s="14"/>
      <c r="G76" s="9">
        <f t="shared" si="3"/>
        <v>67.44250762746535</v>
      </c>
      <c r="H76" s="17">
        <f t="shared" si="5"/>
        <v>165.63822811621773</v>
      </c>
      <c r="I76" s="17">
        <f t="shared" si="6"/>
        <v>2.224116588733036</v>
      </c>
    </row>
    <row r="77" spans="2:9" ht="12.75">
      <c r="B77" s="8">
        <v>40940</v>
      </c>
      <c r="C77" s="14">
        <f t="shared" si="2"/>
        <v>11246.36445232653</v>
      </c>
      <c r="D77" s="10">
        <f t="shared" si="0"/>
        <v>150</v>
      </c>
      <c r="F77" s="14"/>
      <c r="G77" s="9">
        <f t="shared" si="3"/>
        <v>67.77972016560267</v>
      </c>
      <c r="H77" s="17">
        <f t="shared" si="5"/>
        <v>167.86234470495077</v>
      </c>
      <c r="I77" s="17">
        <f t="shared" si="6"/>
        <v>2.213051332072673</v>
      </c>
    </row>
    <row r="78" spans="2:9" ht="12.75">
      <c r="B78" s="8">
        <v>40969</v>
      </c>
      <c r="C78" s="14">
        <f t="shared" si="2"/>
        <v>11453.346274588162</v>
      </c>
      <c r="D78" s="10">
        <f t="shared" si="0"/>
        <v>150</v>
      </c>
      <c r="F78" s="14"/>
      <c r="G78" s="9">
        <f t="shared" si="3"/>
        <v>68.11861876643067</v>
      </c>
      <c r="H78" s="17">
        <f t="shared" si="5"/>
        <v>170.07539603702344</v>
      </c>
      <c r="I78" s="17">
        <f t="shared" si="6"/>
        <v>2.202041126440471</v>
      </c>
    </row>
    <row r="79" spans="2:9" ht="12.75">
      <c r="B79" s="8">
        <v>41000</v>
      </c>
      <c r="C79" s="14">
        <f t="shared" si="2"/>
        <v>11661.363005961102</v>
      </c>
      <c r="D79" s="10">
        <f t="shared" si="0"/>
        <v>150</v>
      </c>
      <c r="F79" s="14"/>
      <c r="G79" s="9">
        <f t="shared" si="3"/>
        <v>68.45921186026281</v>
      </c>
      <c r="H79" s="17">
        <f t="shared" si="5"/>
        <v>172.2774371634639</v>
      </c>
      <c r="I79" s="17">
        <f t="shared" si="6"/>
        <v>2.191085697950718</v>
      </c>
    </row>
    <row r="80" spans="2:9" ht="12.75">
      <c r="B80" s="8">
        <v>41030</v>
      </c>
      <c r="C80" s="14">
        <f t="shared" si="2"/>
        <v>11870.419820990906</v>
      </c>
      <c r="D80" s="10">
        <f aca="true" t="shared" si="7" ref="D80:D143">$C$3</f>
        <v>150</v>
      </c>
      <c r="F80" s="14"/>
      <c r="G80" s="9">
        <f t="shared" si="3"/>
        <v>68.80150791956412</v>
      </c>
      <c r="H80" s="17">
        <f t="shared" si="5"/>
        <v>174.4685228614146</v>
      </c>
      <c r="I80" s="17">
        <f t="shared" si="6"/>
        <v>2.1801847740803164</v>
      </c>
    </row>
    <row r="81" spans="2:9" ht="12.75">
      <c r="B81" s="8">
        <v>41061</v>
      </c>
      <c r="C81" s="14">
        <f aca="true" t="shared" si="8" ref="C81:C144">SUM(C80:F80)*(1+$C$5)</f>
        <v>12080.52192009586</v>
      </c>
      <c r="D81" s="10">
        <f t="shared" si="7"/>
        <v>150</v>
      </c>
      <c r="F81" s="14"/>
      <c r="G81" s="9">
        <f aca="true" t="shared" si="9" ref="G81:G144">G80*(1+$C$5)</f>
        <v>69.14551545916193</v>
      </c>
      <c r="H81" s="17">
        <f t="shared" si="5"/>
        <v>176.64870763549493</v>
      </c>
      <c r="I81" s="17">
        <f t="shared" si="6"/>
        <v>2.169338083662007</v>
      </c>
    </row>
    <row r="82" spans="2:9" ht="12.75">
      <c r="B82" s="8">
        <v>41091</v>
      </c>
      <c r="C82" s="14">
        <f t="shared" si="8"/>
        <v>12291.674529696338</v>
      </c>
      <c r="D82" s="10">
        <f t="shared" si="7"/>
        <v>150</v>
      </c>
      <c r="F82" s="14"/>
      <c r="G82" s="9">
        <f t="shared" si="9"/>
        <v>69.49124303645773</v>
      </c>
      <c r="H82" s="17">
        <f t="shared" si="5"/>
        <v>178.81804571915694</v>
      </c>
      <c r="I82" s="17">
        <f t="shared" si="6"/>
        <v>2.1585453568776187</v>
      </c>
    </row>
    <row r="83" spans="2:9" ht="12.75">
      <c r="B83" s="8">
        <v>41122</v>
      </c>
      <c r="C83" s="14">
        <f t="shared" si="8"/>
        <v>12503.882902344818</v>
      </c>
      <c r="D83" s="10">
        <f t="shared" si="7"/>
        <v>150</v>
      </c>
      <c r="F83" s="14"/>
      <c r="G83" s="9">
        <f t="shared" si="9"/>
        <v>69.83869925164001</v>
      </c>
      <c r="H83" s="17">
        <f t="shared" si="5"/>
        <v>180.97659107603457</v>
      </c>
      <c r="I83" s="17">
        <f t="shared" si="6"/>
        <v>2.1478063252513624</v>
      </c>
    </row>
    <row r="84" spans="2:9" ht="12.75">
      <c r="B84" s="8">
        <v>41153</v>
      </c>
      <c r="C84" s="14">
        <f t="shared" si="8"/>
        <v>12717.15231685654</v>
      </c>
      <c r="D84" s="10">
        <f t="shared" si="7"/>
        <v>150</v>
      </c>
      <c r="F84" s="14"/>
      <c r="G84" s="9">
        <f t="shared" si="9"/>
        <v>70.1878927478982</v>
      </c>
      <c r="H84" s="17">
        <f t="shared" si="5"/>
        <v>183.12439740128593</v>
      </c>
      <c r="I84" s="17">
        <f t="shared" si="6"/>
        <v>2.137120721643147</v>
      </c>
    </row>
    <row r="85" spans="2:9" ht="12.75">
      <c r="B85" s="8">
        <v>41183</v>
      </c>
      <c r="C85" s="14">
        <f t="shared" si="8"/>
        <v>12931.488078440821</v>
      </c>
      <c r="D85" s="10">
        <f t="shared" si="7"/>
        <v>150</v>
      </c>
      <c r="F85" s="14"/>
      <c r="G85" s="9">
        <f t="shared" si="9"/>
        <v>70.53883221163768</v>
      </c>
      <c r="H85" s="17">
        <f t="shared" si="5"/>
        <v>185.2615181229291</v>
      </c>
      <c r="I85" s="17">
        <f t="shared" si="6"/>
        <v>2.1264882802419374</v>
      </c>
    </row>
    <row r="86" spans="2:9" ht="12.75">
      <c r="B86" s="8">
        <v>41214</v>
      </c>
      <c r="C86" s="14">
        <f t="shared" si="8"/>
        <v>13146.895518833024</v>
      </c>
      <c r="D86" s="10">
        <f t="shared" si="7"/>
        <v>150</v>
      </c>
      <c r="F86" s="14"/>
      <c r="G86" s="9">
        <f t="shared" si="9"/>
        <v>70.89152637269586</v>
      </c>
      <c r="H86" s="17">
        <f t="shared" si="5"/>
        <v>187.38800640317103</v>
      </c>
      <c r="I86" s="17">
        <f t="shared" si="6"/>
        <v>2.115908736559142</v>
      </c>
    </row>
    <row r="87" spans="2:9" ht="12.75">
      <c r="B87" s="8">
        <v>41244</v>
      </c>
      <c r="C87" s="14">
        <f t="shared" si="8"/>
        <v>13363.379996427188</v>
      </c>
      <c r="D87" s="10">
        <f t="shared" si="7"/>
        <v>150</v>
      </c>
      <c r="E87" s="13">
        <f>C87*$C$6</f>
        <v>267.26759992854375</v>
      </c>
      <c r="F87" s="14">
        <f>-0.2*E87</f>
        <v>-53.45351998570875</v>
      </c>
      <c r="G87" s="9">
        <f t="shared" si="9"/>
        <v>71.24598400455933</v>
      </c>
      <c r="H87" s="17">
        <f t="shared" si="5"/>
        <v>189.50391513973017</v>
      </c>
      <c r="I87" s="17">
        <f t="shared" si="6"/>
        <v>5.856717480410419</v>
      </c>
    </row>
    <row r="88" spans="1:9" ht="12.75">
      <c r="A88">
        <v>6</v>
      </c>
      <c r="B88" s="8">
        <v>41275</v>
      </c>
      <c r="C88" s="14">
        <f t="shared" si="8"/>
        <v>13795.830046751871</v>
      </c>
      <c r="D88" s="10">
        <f t="shared" si="7"/>
        <v>150</v>
      </c>
      <c r="E88" s="13"/>
      <c r="F88" s="14"/>
      <c r="G88" s="9">
        <f t="shared" si="9"/>
        <v>71.60221392458212</v>
      </c>
      <c r="H88" s="17">
        <f t="shared" si="5"/>
        <v>195.3606326201406</v>
      </c>
      <c r="I88" s="17">
        <f t="shared" si="6"/>
        <v>2.0949072909671966</v>
      </c>
    </row>
    <row r="89" spans="2:9" ht="12.75">
      <c r="B89" s="8">
        <v>41306</v>
      </c>
      <c r="C89" s="14">
        <f t="shared" si="8"/>
        <v>14015.559196985629</v>
      </c>
      <c r="D89" s="10">
        <f t="shared" si="7"/>
        <v>150</v>
      </c>
      <c r="F89" s="14"/>
      <c r="G89" s="9">
        <f t="shared" si="9"/>
        <v>71.96022499420502</v>
      </c>
      <c r="H89" s="17">
        <f aca="true" t="shared" si="10" ref="H89:H152">H88+I88</f>
        <v>197.4555399111078</v>
      </c>
      <c r="I89" s="17">
        <f t="shared" si="6"/>
        <v>2.0844848666340265</v>
      </c>
    </row>
    <row r="90" spans="2:9" ht="12.75">
      <c r="B90" s="8">
        <v>41334</v>
      </c>
      <c r="C90" s="14">
        <f t="shared" si="8"/>
        <v>14236.386992970556</v>
      </c>
      <c r="D90" s="10">
        <f t="shared" si="7"/>
        <v>150</v>
      </c>
      <c r="F90" s="14"/>
      <c r="G90" s="9">
        <f t="shared" si="9"/>
        <v>72.32002611917603</v>
      </c>
      <c r="H90" s="17">
        <f t="shared" si="10"/>
        <v>199.54002477774182</v>
      </c>
      <c r="I90" s="17">
        <f t="shared" si="6"/>
        <v>2.074114295158236</v>
      </c>
    </row>
    <row r="91" spans="2:9" ht="12.75">
      <c r="B91" s="8">
        <v>41365</v>
      </c>
      <c r="C91" s="14">
        <f t="shared" si="8"/>
        <v>14458.318927935406</v>
      </c>
      <c r="D91" s="10">
        <f t="shared" si="7"/>
        <v>150</v>
      </c>
      <c r="F91" s="14"/>
      <c r="G91" s="9">
        <f t="shared" si="9"/>
        <v>72.68162624977191</v>
      </c>
      <c r="H91" s="17">
        <f t="shared" si="10"/>
        <v>201.61413907290006</v>
      </c>
      <c r="I91" s="17">
        <f t="shared" si="6"/>
        <v>2.063795318565409</v>
      </c>
    </row>
    <row r="92" spans="2:9" ht="12.75">
      <c r="B92" s="8">
        <v>41395</v>
      </c>
      <c r="C92" s="14">
        <f t="shared" si="8"/>
        <v>14681.360522575082</v>
      </c>
      <c r="D92" s="10">
        <f t="shared" si="7"/>
        <v>150</v>
      </c>
      <c r="F92" s="14"/>
      <c r="G92" s="9">
        <f t="shared" si="9"/>
        <v>73.04503438102076</v>
      </c>
      <c r="H92" s="17">
        <f t="shared" si="10"/>
        <v>203.67793439146547</v>
      </c>
      <c r="I92" s="17">
        <f aca="true" t="shared" si="11" ref="I92:I155">D92/G92+E92/G92</f>
        <v>2.0535276801645863</v>
      </c>
    </row>
    <row r="93" spans="2:9" ht="12.75">
      <c r="B93" s="8">
        <v>41426</v>
      </c>
      <c r="C93" s="14">
        <f t="shared" si="8"/>
        <v>14905.517325187955</v>
      </c>
      <c r="D93" s="10">
        <f t="shared" si="7"/>
        <v>150</v>
      </c>
      <c r="F93" s="14"/>
      <c r="G93" s="9">
        <f t="shared" si="9"/>
        <v>73.41025955292585</v>
      </c>
      <c r="H93" s="17">
        <f t="shared" si="10"/>
        <v>205.73146207163006</v>
      </c>
      <c r="I93" s="17">
        <f t="shared" si="11"/>
        <v>2.0433111245418774</v>
      </c>
    </row>
    <row r="94" spans="2:9" ht="12.75">
      <c r="B94" s="8">
        <v>41456</v>
      </c>
      <c r="C94" s="14">
        <f t="shared" si="8"/>
        <v>15130.794911813893</v>
      </c>
      <c r="D94" s="10">
        <f t="shared" si="7"/>
        <v>150</v>
      </c>
      <c r="F94" s="14"/>
      <c r="G94" s="9">
        <f t="shared" si="9"/>
        <v>73.77731085069047</v>
      </c>
      <c r="H94" s="17">
        <f t="shared" si="10"/>
        <v>207.77477319617194</v>
      </c>
      <c r="I94" s="17">
        <f t="shared" si="11"/>
        <v>2.0331453975541067</v>
      </c>
    </row>
    <row r="95" spans="2:9" ht="12.75">
      <c r="B95" s="8">
        <v>41487</v>
      </c>
      <c r="C95" s="14">
        <f t="shared" si="8"/>
        <v>15357.19888637296</v>
      </c>
      <c r="D95" s="10">
        <f t="shared" si="7"/>
        <v>150</v>
      </c>
      <c r="F95" s="14"/>
      <c r="G95" s="9">
        <f t="shared" si="9"/>
        <v>74.14619740494392</v>
      </c>
      <c r="H95" s="17">
        <f t="shared" si="10"/>
        <v>209.80791859372604</v>
      </c>
      <c r="I95" s="17">
        <f t="shared" si="11"/>
        <v>2.0230302463224947</v>
      </c>
    </row>
    <row r="96" spans="2:9" ht="12.75">
      <c r="B96" s="8">
        <v>41518</v>
      </c>
      <c r="C96" s="14">
        <f t="shared" si="8"/>
        <v>15584.734880804823</v>
      </c>
      <c r="D96" s="10">
        <f t="shared" si="7"/>
        <v>150</v>
      </c>
      <c r="F96" s="14"/>
      <c r="G96" s="9">
        <f t="shared" si="9"/>
        <v>74.51692839196863</v>
      </c>
      <c r="H96" s="17">
        <f t="shared" si="10"/>
        <v>211.83094884004853</v>
      </c>
      <c r="I96" s="17">
        <f t="shared" si="11"/>
        <v>2.012965419226363</v>
      </c>
    </row>
    <row r="97" spans="2:9" ht="12.75">
      <c r="B97" s="8">
        <v>41548</v>
      </c>
      <c r="C97" s="14">
        <f t="shared" si="8"/>
        <v>15813.408555208845</v>
      </c>
      <c r="D97" s="10">
        <f t="shared" si="7"/>
        <v>150</v>
      </c>
      <c r="F97" s="14"/>
      <c r="G97" s="9">
        <f t="shared" si="9"/>
        <v>74.88951303392847</v>
      </c>
      <c r="H97" s="17">
        <f t="shared" si="10"/>
        <v>213.8439142592749</v>
      </c>
      <c r="I97" s="17">
        <f t="shared" si="11"/>
        <v>2.0029506658968788</v>
      </c>
    </row>
    <row r="98" spans="2:9" ht="12.75">
      <c r="B98" s="8">
        <v>41579</v>
      </c>
      <c r="C98" s="14">
        <f t="shared" si="8"/>
        <v>16043.225597984889</v>
      </c>
      <c r="D98" s="10">
        <f t="shared" si="7"/>
        <v>150</v>
      </c>
      <c r="F98" s="14"/>
      <c r="G98" s="9">
        <f t="shared" si="9"/>
        <v>75.2639605990981</v>
      </c>
      <c r="H98" s="17">
        <f t="shared" si="10"/>
        <v>215.8468649251718</v>
      </c>
      <c r="I98" s="17">
        <f t="shared" si="11"/>
        <v>1.9929857372108248</v>
      </c>
    </row>
    <row r="99" spans="2:9" ht="12.75">
      <c r="B99" s="8">
        <v>41609</v>
      </c>
      <c r="C99" s="14">
        <f t="shared" si="8"/>
        <v>16274.191725974812</v>
      </c>
      <c r="D99" s="10">
        <f t="shared" si="7"/>
        <v>150</v>
      </c>
      <c r="E99" s="13">
        <f>C99*$C$6</f>
        <v>325.4838345194962</v>
      </c>
      <c r="F99" s="14">
        <f>-0.2*E99</f>
        <v>-65.09676690389925</v>
      </c>
      <c r="G99" s="9">
        <f t="shared" si="9"/>
        <v>75.64028040209358</v>
      </c>
      <c r="H99" s="17">
        <f t="shared" si="10"/>
        <v>217.83985066238262</v>
      </c>
      <c r="I99" s="17">
        <f t="shared" si="11"/>
        <v>6.286119406113885</v>
      </c>
    </row>
    <row r="100" spans="1:9" ht="12.75">
      <c r="A100">
        <v>7</v>
      </c>
      <c r="B100" s="8">
        <v>41640</v>
      </c>
      <c r="C100" s="14">
        <f t="shared" si="8"/>
        <v>16768.001687558357</v>
      </c>
      <c r="D100" s="10">
        <f t="shared" si="7"/>
        <v>150</v>
      </c>
      <c r="E100" s="13"/>
      <c r="F100" s="14"/>
      <c r="G100" s="9">
        <f t="shared" si="9"/>
        <v>76.01848180410404</v>
      </c>
      <c r="H100" s="17">
        <f t="shared" si="10"/>
        <v>224.1259700684965</v>
      </c>
      <c r="I100" s="17">
        <f t="shared" si="11"/>
        <v>1.973204363467068</v>
      </c>
    </row>
    <row r="101" spans="2:9" ht="12.75">
      <c r="B101" s="8">
        <v>41671</v>
      </c>
      <c r="C101" s="14">
        <f t="shared" si="8"/>
        <v>17002.591695996147</v>
      </c>
      <c r="D101" s="10">
        <f t="shared" si="7"/>
        <v>150</v>
      </c>
      <c r="F101" s="14"/>
      <c r="G101" s="9">
        <f t="shared" si="9"/>
        <v>76.39857421312455</v>
      </c>
      <c r="H101" s="17">
        <f t="shared" si="10"/>
        <v>226.09917443196358</v>
      </c>
      <c r="I101" s="17">
        <f t="shared" si="11"/>
        <v>1.9633874263353914</v>
      </c>
    </row>
    <row r="102" spans="2:9" ht="12.75">
      <c r="B102" s="8">
        <v>41699</v>
      </c>
      <c r="C102" s="14">
        <f t="shared" si="8"/>
        <v>17238.354654476127</v>
      </c>
      <c r="D102" s="10">
        <f t="shared" si="7"/>
        <v>150</v>
      </c>
      <c r="F102" s="14"/>
      <c r="G102" s="9">
        <f t="shared" si="9"/>
        <v>76.78056708419017</v>
      </c>
      <c r="H102" s="17">
        <f t="shared" si="10"/>
        <v>228.06256185829898</v>
      </c>
      <c r="I102" s="17">
        <f t="shared" si="11"/>
        <v>1.9536193296869566</v>
      </c>
    </row>
    <row r="103" spans="2:9" ht="12.75">
      <c r="B103" s="8">
        <v>41730</v>
      </c>
      <c r="C103" s="14">
        <f t="shared" si="8"/>
        <v>17475.296427748504</v>
      </c>
      <c r="D103" s="10">
        <f t="shared" si="7"/>
        <v>150</v>
      </c>
      <c r="F103" s="14"/>
      <c r="G103" s="9">
        <f t="shared" si="9"/>
        <v>77.16446991961111</v>
      </c>
      <c r="H103" s="17">
        <f t="shared" si="10"/>
        <v>230.01618118798592</v>
      </c>
      <c r="I103" s="17">
        <f t="shared" si="11"/>
        <v>1.9438998305342854</v>
      </c>
    </row>
    <row r="104" spans="2:9" ht="12.75">
      <c r="B104" s="8">
        <v>41760</v>
      </c>
      <c r="C104" s="14">
        <f t="shared" si="8"/>
        <v>17713.422909887246</v>
      </c>
      <c r="D104" s="10">
        <f t="shared" si="7"/>
        <v>150</v>
      </c>
      <c r="F104" s="14"/>
      <c r="G104" s="9">
        <f t="shared" si="9"/>
        <v>77.55029226920915</v>
      </c>
      <c r="H104" s="17">
        <f t="shared" si="10"/>
        <v>231.9600810185202</v>
      </c>
      <c r="I104" s="17">
        <f t="shared" si="11"/>
        <v>1.9342286870987917</v>
      </c>
    </row>
    <row r="105" spans="2:9" ht="12.75">
      <c r="B105" s="8">
        <v>41791</v>
      </c>
      <c r="C105" s="14">
        <f t="shared" si="8"/>
        <v>17952.74002443668</v>
      </c>
      <c r="D105" s="10">
        <f t="shared" si="7"/>
        <v>150</v>
      </c>
      <c r="F105" s="14"/>
      <c r="G105" s="9">
        <f t="shared" si="9"/>
        <v>77.9380437305552</v>
      </c>
      <c r="H105" s="17">
        <f t="shared" si="10"/>
        <v>233.894309705619</v>
      </c>
      <c r="I105" s="17">
        <f t="shared" si="11"/>
        <v>1.924605658804768</v>
      </c>
    </row>
    <row r="106" spans="2:9" ht="12.75">
      <c r="B106" s="8">
        <v>41821</v>
      </c>
      <c r="C106" s="14">
        <f t="shared" si="8"/>
        <v>18193.25372455886</v>
      </c>
      <c r="D106" s="10">
        <f t="shared" si="7"/>
        <v>150</v>
      </c>
      <c r="F106" s="14"/>
      <c r="G106" s="9">
        <f t="shared" si="9"/>
        <v>78.32773394920797</v>
      </c>
      <c r="H106" s="17">
        <f t="shared" si="10"/>
        <v>235.8189153644238</v>
      </c>
      <c r="I106" s="17">
        <f t="shared" si="11"/>
        <v>1.915030506273401</v>
      </c>
    </row>
    <row r="107" spans="2:9" ht="12.75">
      <c r="B107" s="8">
        <v>41852</v>
      </c>
      <c r="C107" s="14">
        <f t="shared" si="8"/>
        <v>18434.969993181654</v>
      </c>
      <c r="D107" s="10">
        <f t="shared" si="7"/>
        <v>150</v>
      </c>
      <c r="F107" s="14"/>
      <c r="G107" s="9">
        <f t="shared" si="9"/>
        <v>78.719372618954</v>
      </c>
      <c r="H107" s="17">
        <f t="shared" si="10"/>
        <v>237.7339458706972</v>
      </c>
      <c r="I107" s="17">
        <f t="shared" si="11"/>
        <v>1.9055029913168173</v>
      </c>
    </row>
    <row r="108" spans="2:9" ht="12.75">
      <c r="B108" s="8">
        <v>41883</v>
      </c>
      <c r="C108" s="14">
        <f t="shared" si="8"/>
        <v>18677.894843147562</v>
      </c>
      <c r="D108" s="10">
        <f t="shared" si="7"/>
        <v>150</v>
      </c>
      <c r="F108" s="14"/>
      <c r="G108" s="9">
        <f t="shared" si="9"/>
        <v>79.11296948204875</v>
      </c>
      <c r="H108" s="17">
        <f t="shared" si="10"/>
        <v>239.639448862014</v>
      </c>
      <c r="I108" s="17">
        <f t="shared" si="11"/>
        <v>1.8960228769321568</v>
      </c>
    </row>
    <row r="109" spans="2:9" ht="12.75">
      <c r="B109" s="8">
        <v>41913</v>
      </c>
      <c r="C109" s="14">
        <f t="shared" si="8"/>
        <v>18922.034317363297</v>
      </c>
      <c r="D109" s="10">
        <f t="shared" si="7"/>
        <v>150</v>
      </c>
      <c r="F109" s="14"/>
      <c r="G109" s="9">
        <f t="shared" si="9"/>
        <v>79.508534329459</v>
      </c>
      <c r="H109" s="17">
        <f t="shared" si="10"/>
        <v>241.53547173894617</v>
      </c>
      <c r="I109" s="17">
        <f t="shared" si="11"/>
        <v>1.8865899272956785</v>
      </c>
    </row>
    <row r="110" spans="2:9" ht="12.75">
      <c r="B110" s="8">
        <v>41944</v>
      </c>
      <c r="C110" s="14">
        <f t="shared" si="8"/>
        <v>19167.39448895011</v>
      </c>
      <c r="D110" s="10">
        <f t="shared" si="7"/>
        <v>150</v>
      </c>
      <c r="F110" s="14"/>
      <c r="G110" s="9">
        <f t="shared" si="9"/>
        <v>79.90607700110628</v>
      </c>
      <c r="H110" s="17">
        <f t="shared" si="10"/>
        <v>243.42206166624186</v>
      </c>
      <c r="I110" s="17">
        <f t="shared" si="11"/>
        <v>1.877203907756894</v>
      </c>
    </row>
    <row r="111" spans="2:9" ht="12.75">
      <c r="B111" s="8">
        <v>41974</v>
      </c>
      <c r="C111" s="14">
        <f t="shared" si="8"/>
        <v>19413.98146139486</v>
      </c>
      <c r="D111" s="10">
        <f t="shared" si="7"/>
        <v>150</v>
      </c>
      <c r="E111" s="13">
        <f>C111*$C$6</f>
        <v>388.2796292278972</v>
      </c>
      <c r="F111" s="14">
        <f>-0.2*E111</f>
        <v>-77.65592584557945</v>
      </c>
      <c r="G111" s="9">
        <f t="shared" si="9"/>
        <v>80.3056073861118</v>
      </c>
      <c r="H111" s="17">
        <f t="shared" si="10"/>
        <v>245.29926557399875</v>
      </c>
      <c r="I111" s="17">
        <f t="shared" si="11"/>
        <v>6.702889707811217</v>
      </c>
    </row>
    <row r="112" spans="1:9" ht="12.75">
      <c r="A112">
        <v>8</v>
      </c>
      <c r="B112" s="8">
        <v>42005</v>
      </c>
      <c r="C112" s="14">
        <f t="shared" si="8"/>
        <v>19973.97819060106</v>
      </c>
      <c r="D112" s="10">
        <f t="shared" si="7"/>
        <v>150</v>
      </c>
      <c r="E112" s="13"/>
      <c r="F112" s="14"/>
      <c r="G112" s="9">
        <f t="shared" si="9"/>
        <v>80.70713542304236</v>
      </c>
      <c r="H112" s="17">
        <f t="shared" si="10"/>
        <v>252.00215528180996</v>
      </c>
      <c r="I112" s="17">
        <f t="shared" si="11"/>
        <v>1.8585717262017223</v>
      </c>
    </row>
    <row r="113" spans="2:9" ht="12.75">
      <c r="B113" s="8">
        <v>42036</v>
      </c>
      <c r="C113" s="14">
        <f t="shared" si="8"/>
        <v>20224.598081554064</v>
      </c>
      <c r="D113" s="10">
        <f t="shared" si="7"/>
        <v>150</v>
      </c>
      <c r="F113" s="14"/>
      <c r="G113" s="9">
        <f t="shared" si="9"/>
        <v>81.11067110015756</v>
      </c>
      <c r="H113" s="17">
        <f t="shared" si="10"/>
        <v>253.86072700801168</v>
      </c>
      <c r="I113" s="17">
        <f t="shared" si="11"/>
        <v>1.8493251006982312</v>
      </c>
    </row>
    <row r="114" spans="2:9" ht="12.75">
      <c r="B114" s="8">
        <v>42064</v>
      </c>
      <c r="C114" s="14">
        <f t="shared" si="8"/>
        <v>20476.47107196183</v>
      </c>
      <c r="D114" s="10">
        <f t="shared" si="7"/>
        <v>150</v>
      </c>
      <c r="F114" s="14"/>
      <c r="G114" s="9">
        <f t="shared" si="9"/>
        <v>81.51622445565835</v>
      </c>
      <c r="H114" s="17">
        <f t="shared" si="10"/>
        <v>255.7100521087099</v>
      </c>
      <c r="I114" s="17">
        <f t="shared" si="11"/>
        <v>1.840124478306698</v>
      </c>
    </row>
    <row r="115" spans="2:9" ht="12.75">
      <c r="B115" s="8">
        <v>42095</v>
      </c>
      <c r="C115" s="14">
        <f t="shared" si="8"/>
        <v>20729.60342732164</v>
      </c>
      <c r="D115" s="10">
        <f t="shared" si="7"/>
        <v>150</v>
      </c>
      <c r="F115" s="14"/>
      <c r="G115" s="9">
        <f t="shared" si="9"/>
        <v>81.92380557793663</v>
      </c>
      <c r="H115" s="17">
        <f t="shared" si="10"/>
        <v>257.5501765870166</v>
      </c>
      <c r="I115" s="17">
        <f t="shared" si="11"/>
        <v>1.8309696301559184</v>
      </c>
    </row>
    <row r="116" spans="2:9" ht="12.75">
      <c r="B116" s="8">
        <v>42125</v>
      </c>
      <c r="C116" s="14">
        <f t="shared" si="8"/>
        <v>20984.001444458245</v>
      </c>
      <c r="D116" s="10">
        <f t="shared" si="7"/>
        <v>150</v>
      </c>
      <c r="F116" s="14"/>
      <c r="G116" s="9">
        <f t="shared" si="9"/>
        <v>82.33342460582631</v>
      </c>
      <c r="H116" s="17">
        <f t="shared" si="10"/>
        <v>259.3811462171725</v>
      </c>
      <c r="I116" s="17">
        <f t="shared" si="11"/>
        <v>1.8218603285133517</v>
      </c>
    </row>
    <row r="117" spans="2:9" ht="12.75">
      <c r="B117" s="8">
        <v>42156</v>
      </c>
      <c r="C117" s="14">
        <f t="shared" si="8"/>
        <v>21239.671451680533</v>
      </c>
      <c r="D117" s="10">
        <f t="shared" si="7"/>
        <v>150</v>
      </c>
      <c r="F117" s="14"/>
      <c r="G117" s="9">
        <f t="shared" si="9"/>
        <v>82.74509172885543</v>
      </c>
      <c r="H117" s="17">
        <f t="shared" si="10"/>
        <v>261.20300654568587</v>
      </c>
      <c r="I117" s="17">
        <f t="shared" si="11"/>
        <v>1.8127963467794548</v>
      </c>
    </row>
    <row r="118" spans="2:9" ht="12.75">
      <c r="B118" s="8">
        <v>42186</v>
      </c>
      <c r="C118" s="14">
        <f t="shared" si="8"/>
        <v>21496.619808938933</v>
      </c>
      <c r="D118" s="10">
        <f t="shared" si="7"/>
        <v>150</v>
      </c>
      <c r="F118" s="14"/>
      <c r="G118" s="9">
        <f t="shared" si="9"/>
        <v>83.1588171874997</v>
      </c>
      <c r="H118" s="17">
        <f t="shared" si="10"/>
        <v>263.01580289246533</v>
      </c>
      <c r="I118" s="17">
        <f t="shared" si="11"/>
        <v>1.8037774594820448</v>
      </c>
    </row>
    <row r="119" spans="2:9" ht="12.75">
      <c r="B119" s="8">
        <v>42217</v>
      </c>
      <c r="C119" s="14">
        <f t="shared" si="8"/>
        <v>21754.852907983626</v>
      </c>
      <c r="D119" s="10">
        <f t="shared" si="7"/>
        <v>150</v>
      </c>
      <c r="F119" s="14"/>
      <c r="G119" s="9">
        <f t="shared" si="9"/>
        <v>83.57461127343718</v>
      </c>
      <c r="H119" s="17">
        <f t="shared" si="10"/>
        <v>264.81958035194737</v>
      </c>
      <c r="I119" s="17">
        <f t="shared" si="11"/>
        <v>1.7948034422706916</v>
      </c>
    </row>
    <row r="120" spans="2:9" ht="12.75">
      <c r="B120" s="8">
        <v>42248</v>
      </c>
      <c r="C120" s="14">
        <f t="shared" si="8"/>
        <v>22014.377172523542</v>
      </c>
      <c r="D120" s="10">
        <f t="shared" si="7"/>
        <v>150</v>
      </c>
      <c r="F120" s="14"/>
      <c r="G120" s="9">
        <f t="shared" si="9"/>
        <v>83.99248432980436</v>
      </c>
      <c r="H120" s="17">
        <f t="shared" si="10"/>
        <v>266.61438379421804</v>
      </c>
      <c r="I120" s="17">
        <f t="shared" si="11"/>
        <v>1.7858740719111361</v>
      </c>
    </row>
    <row r="121" spans="2:9" ht="12.75">
      <c r="B121" s="8">
        <v>42278</v>
      </c>
      <c r="C121" s="14">
        <f t="shared" si="8"/>
        <v>22275.19905838616</v>
      </c>
      <c r="D121" s="10">
        <f t="shared" si="7"/>
        <v>150</v>
      </c>
      <c r="F121" s="14"/>
      <c r="G121" s="9">
        <f t="shared" si="9"/>
        <v>84.41244675145337</v>
      </c>
      <c r="H121" s="17">
        <f t="shared" si="10"/>
        <v>268.40025786612915</v>
      </c>
      <c r="I121" s="17">
        <f t="shared" si="11"/>
        <v>1.7769891262797375</v>
      </c>
    </row>
    <row r="122" spans="2:9" ht="12.75">
      <c r="B122" s="8">
        <v>42309</v>
      </c>
      <c r="C122" s="14">
        <f t="shared" si="8"/>
        <v>22537.325053678087</v>
      </c>
      <c r="D122" s="10">
        <f t="shared" si="7"/>
        <v>150</v>
      </c>
      <c r="F122" s="14"/>
      <c r="G122" s="9">
        <f t="shared" si="9"/>
        <v>84.83450898521063</v>
      </c>
      <c r="H122" s="17">
        <f t="shared" si="10"/>
        <v>270.17724699240887</v>
      </c>
      <c r="I122" s="17">
        <f t="shared" si="11"/>
        <v>1.768148384357948</v>
      </c>
    </row>
    <row r="123" spans="2:9" ht="12.75">
      <c r="B123" s="8">
        <v>42339</v>
      </c>
      <c r="C123" s="14">
        <f t="shared" si="8"/>
        <v>22800.761678946474</v>
      </c>
      <c r="D123" s="10">
        <f t="shared" si="7"/>
        <v>150</v>
      </c>
      <c r="E123" s="13">
        <f>C123*$C$6</f>
        <v>456.0152335789295</v>
      </c>
      <c r="F123" s="14">
        <f>-0.2*E123</f>
        <v>-91.2030467157859</v>
      </c>
      <c r="G123" s="9">
        <f t="shared" si="9"/>
        <v>85.25868153013667</v>
      </c>
      <c r="H123" s="17">
        <f t="shared" si="10"/>
        <v>271.94539537676684</v>
      </c>
      <c r="I123" s="17">
        <f t="shared" si="11"/>
        <v>7.1079592447687485</v>
      </c>
    </row>
    <row r="124" spans="1:9" ht="12.75">
      <c r="A124">
        <v>9</v>
      </c>
      <c r="B124" s="8">
        <v>42370</v>
      </c>
      <c r="C124" s="14">
        <f t="shared" si="8"/>
        <v>23432.15173513866</v>
      </c>
      <c r="D124" s="10">
        <f t="shared" si="7"/>
        <v>150</v>
      </c>
      <c r="E124" s="13"/>
      <c r="F124" s="14"/>
      <c r="G124" s="9">
        <f t="shared" si="9"/>
        <v>85.68497493778735</v>
      </c>
      <c r="H124" s="17">
        <f t="shared" si="10"/>
        <v>279.05335462153556</v>
      </c>
      <c r="I124" s="17">
        <f t="shared" si="11"/>
        <v>1.7505986330615069</v>
      </c>
    </row>
    <row r="125" spans="2:9" ht="12.75">
      <c r="B125" s="8">
        <v>42401</v>
      </c>
      <c r="C125" s="14">
        <f t="shared" si="8"/>
        <v>23700.062493814352</v>
      </c>
      <c r="D125" s="10">
        <f t="shared" si="7"/>
        <v>150</v>
      </c>
      <c r="F125" s="14"/>
      <c r="G125" s="9">
        <f t="shared" si="9"/>
        <v>86.11339981247627</v>
      </c>
      <c r="H125" s="17">
        <f t="shared" si="10"/>
        <v>280.80395325459705</v>
      </c>
      <c r="I125" s="17">
        <f t="shared" si="11"/>
        <v>1.7418891871258777</v>
      </c>
    </row>
    <row r="126" spans="2:9" ht="12.75">
      <c r="B126" s="8">
        <v>42430</v>
      </c>
      <c r="C126" s="14">
        <f t="shared" si="8"/>
        <v>23969.312806283422</v>
      </c>
      <c r="D126" s="10">
        <f t="shared" si="7"/>
        <v>150</v>
      </c>
      <c r="F126" s="14"/>
      <c r="G126" s="9">
        <f t="shared" si="9"/>
        <v>86.54396681153865</v>
      </c>
      <c r="H126" s="17">
        <f t="shared" si="10"/>
        <v>282.5458424417229</v>
      </c>
      <c r="I126" s="17">
        <f t="shared" si="11"/>
        <v>1.7332230717670425</v>
      </c>
    </row>
    <row r="127" spans="2:9" ht="12.75">
      <c r="B127" s="8">
        <v>42461</v>
      </c>
      <c r="C127" s="14">
        <f t="shared" si="8"/>
        <v>24239.909370314836</v>
      </c>
      <c r="D127" s="10">
        <f t="shared" si="7"/>
        <v>150</v>
      </c>
      <c r="F127" s="14"/>
      <c r="G127" s="9">
        <f t="shared" si="9"/>
        <v>86.97668664559633</v>
      </c>
      <c r="H127" s="17">
        <f t="shared" si="10"/>
        <v>284.27906551348997</v>
      </c>
      <c r="I127" s="17">
        <f t="shared" si="11"/>
        <v>1.7246000714099927</v>
      </c>
    </row>
    <row r="128" spans="2:9" ht="12.75">
      <c r="B128" s="8">
        <v>42491</v>
      </c>
      <c r="C128" s="14">
        <f t="shared" si="8"/>
        <v>24511.858917166406</v>
      </c>
      <c r="D128" s="10">
        <f t="shared" si="7"/>
        <v>150</v>
      </c>
      <c r="F128" s="14"/>
      <c r="G128" s="9">
        <f t="shared" si="9"/>
        <v>87.4115700788243</v>
      </c>
      <c r="H128" s="17">
        <f t="shared" si="10"/>
        <v>286.0036655849</v>
      </c>
      <c r="I128" s="17">
        <f t="shared" si="11"/>
        <v>1.716019971552232</v>
      </c>
    </row>
    <row r="129" spans="2:9" ht="12.75">
      <c r="B129" s="8">
        <v>42522</v>
      </c>
      <c r="C129" s="14">
        <f t="shared" si="8"/>
        <v>24785.168211752236</v>
      </c>
      <c r="D129" s="10">
        <f t="shared" si="7"/>
        <v>150</v>
      </c>
      <c r="F129" s="14"/>
      <c r="G129" s="9">
        <f t="shared" si="9"/>
        <v>87.84862792921841</v>
      </c>
      <c r="H129" s="17">
        <f t="shared" si="10"/>
        <v>287.7196855564522</v>
      </c>
      <c r="I129" s="17">
        <f t="shared" si="11"/>
        <v>1.70748255875844</v>
      </c>
    </row>
    <row r="130" spans="2:9" ht="12.75">
      <c r="B130" s="8">
        <v>42552</v>
      </c>
      <c r="C130" s="14">
        <f t="shared" si="8"/>
        <v>25059.844052810993</v>
      </c>
      <c r="D130" s="10">
        <f t="shared" si="7"/>
        <v>150</v>
      </c>
      <c r="F130" s="14"/>
      <c r="G130" s="9">
        <f t="shared" si="9"/>
        <v>88.28787106886449</v>
      </c>
      <c r="H130" s="17">
        <f t="shared" si="10"/>
        <v>289.42716811521063</v>
      </c>
      <c r="I130" s="17">
        <f t="shared" si="11"/>
        <v>1.6989876206551644</v>
      </c>
    </row>
    <row r="131" spans="2:9" ht="12.75">
      <c r="B131" s="8">
        <v>42583</v>
      </c>
      <c r="C131" s="14">
        <f t="shared" si="8"/>
        <v>25335.893273075046</v>
      </c>
      <c r="D131" s="10">
        <f t="shared" si="7"/>
        <v>150</v>
      </c>
      <c r="F131" s="14"/>
      <c r="G131" s="9">
        <f t="shared" si="9"/>
        <v>88.7293104242088</v>
      </c>
      <c r="H131" s="17">
        <f t="shared" si="10"/>
        <v>291.1261557358658</v>
      </c>
      <c r="I131" s="17">
        <f t="shared" si="11"/>
        <v>1.6905349459255368</v>
      </c>
    </row>
    <row r="132" spans="2:9" ht="12.75">
      <c r="B132" s="8">
        <v>42614</v>
      </c>
      <c r="C132" s="14">
        <f t="shared" si="8"/>
        <v>25613.322739440417</v>
      </c>
      <c r="D132" s="10">
        <f t="shared" si="7"/>
        <v>150</v>
      </c>
      <c r="F132" s="14"/>
      <c r="G132" s="9">
        <f t="shared" si="9"/>
        <v>89.17295697632984</v>
      </c>
      <c r="H132" s="17">
        <f t="shared" si="10"/>
        <v>292.81669068179133</v>
      </c>
      <c r="I132" s="17">
        <f t="shared" si="11"/>
        <v>1.682124324304017</v>
      </c>
    </row>
    <row r="133" spans="2:9" ht="12.75">
      <c r="B133" s="8">
        <v>42644</v>
      </c>
      <c r="C133" s="14">
        <f t="shared" si="8"/>
        <v>25892.139353137616</v>
      </c>
      <c r="D133" s="10">
        <f t="shared" si="7"/>
        <v>150</v>
      </c>
      <c r="F133" s="14"/>
      <c r="G133" s="9">
        <f t="shared" si="9"/>
        <v>89.61882176121148</v>
      </c>
      <c r="H133" s="17">
        <f t="shared" si="10"/>
        <v>294.49881500609536</v>
      </c>
      <c r="I133" s="17">
        <f t="shared" si="11"/>
        <v>1.6737555465711613</v>
      </c>
    </row>
    <row r="134" spans="2:9" ht="12.75">
      <c r="B134" s="8">
        <v>42675</v>
      </c>
      <c r="C134" s="14">
        <f t="shared" si="8"/>
        <v>26172.3500499033</v>
      </c>
      <c r="D134" s="10">
        <f t="shared" si="7"/>
        <v>150</v>
      </c>
      <c r="F134" s="14"/>
      <c r="G134" s="9">
        <f t="shared" si="9"/>
        <v>90.06691587001752</v>
      </c>
      <c r="H134" s="17">
        <f t="shared" si="10"/>
        <v>296.1725705526665</v>
      </c>
      <c r="I134" s="17">
        <f t="shared" si="11"/>
        <v>1.6654284045484193</v>
      </c>
    </row>
    <row r="135" spans="2:9" ht="12.75">
      <c r="B135" s="8">
        <v>42705</v>
      </c>
      <c r="C135" s="14">
        <f t="shared" si="8"/>
        <v>26453.961800152814</v>
      </c>
      <c r="D135" s="10">
        <f t="shared" si="7"/>
        <v>150</v>
      </c>
      <c r="E135" s="13">
        <f>C135*$C$6</f>
        <v>529.0792360030563</v>
      </c>
      <c r="F135" s="14">
        <f>-0.2*E135</f>
        <v>-105.81584720061126</v>
      </c>
      <c r="G135" s="9">
        <f t="shared" si="9"/>
        <v>90.51725044936761</v>
      </c>
      <c r="H135" s="17">
        <f t="shared" si="10"/>
        <v>297.83799895721495</v>
      </c>
      <c r="I135" s="17">
        <f t="shared" si="11"/>
        <v>7.502207950769683</v>
      </c>
    </row>
    <row r="136" spans="1:9" ht="12.75">
      <c r="A136">
        <v>10</v>
      </c>
      <c r="B136" s="8">
        <v>42736</v>
      </c>
      <c r="C136" s="14">
        <f t="shared" si="8"/>
        <v>27162.361314900034</v>
      </c>
      <c r="D136" s="10">
        <f t="shared" si="7"/>
        <v>150</v>
      </c>
      <c r="E136" s="13"/>
      <c r="F136" s="14"/>
      <c r="G136" s="9">
        <f t="shared" si="9"/>
        <v>90.96983670161444</v>
      </c>
      <c r="H136" s="17">
        <f t="shared" si="10"/>
        <v>305.3402069079846</v>
      </c>
      <c r="I136" s="17">
        <f t="shared" si="11"/>
        <v>1.6488982000924923</v>
      </c>
    </row>
    <row r="137" spans="2:9" ht="12.75">
      <c r="B137" s="8">
        <v>42767</v>
      </c>
      <c r="C137" s="14">
        <f t="shared" si="8"/>
        <v>27448.92312147453</v>
      </c>
      <c r="D137" s="10">
        <f t="shared" si="7"/>
        <v>150</v>
      </c>
      <c r="F137" s="14"/>
      <c r="G137" s="9">
        <f t="shared" si="9"/>
        <v>91.4246858851225</v>
      </c>
      <c r="H137" s="17">
        <f t="shared" si="10"/>
        <v>306.9891051080771</v>
      </c>
      <c r="I137" s="17">
        <f t="shared" si="11"/>
        <v>1.6406947264601917</v>
      </c>
    </row>
    <row r="138" spans="2:9" ht="12.75">
      <c r="B138" s="8">
        <v>42795</v>
      </c>
      <c r="C138" s="14">
        <f t="shared" si="8"/>
        <v>27736.9177370819</v>
      </c>
      <c r="D138" s="10">
        <f t="shared" si="7"/>
        <v>150</v>
      </c>
      <c r="F138" s="14"/>
      <c r="G138" s="9">
        <f t="shared" si="9"/>
        <v>91.88180931454811</v>
      </c>
      <c r="H138" s="17">
        <f t="shared" si="10"/>
        <v>308.6297998345373</v>
      </c>
      <c r="I138" s="17">
        <f t="shared" si="11"/>
        <v>1.632532066129544</v>
      </c>
    </row>
    <row r="139" spans="2:9" ht="12.75">
      <c r="B139" s="8">
        <v>42826</v>
      </c>
      <c r="C139" s="14">
        <f t="shared" si="8"/>
        <v>28026.352325767308</v>
      </c>
      <c r="D139" s="10">
        <f t="shared" si="7"/>
        <v>150</v>
      </c>
      <c r="F139" s="14"/>
      <c r="G139" s="9">
        <f t="shared" si="9"/>
        <v>92.34121836112084</v>
      </c>
      <c r="H139" s="17">
        <f t="shared" si="10"/>
        <v>310.2623319006669</v>
      </c>
      <c r="I139" s="17">
        <f t="shared" si="11"/>
        <v>1.6244100160492976</v>
      </c>
    </row>
    <row r="140" spans="2:9" ht="12.75">
      <c r="B140" s="8">
        <v>42856</v>
      </c>
      <c r="C140" s="14">
        <f t="shared" si="8"/>
        <v>28317.23408739614</v>
      </c>
      <c r="D140" s="10">
        <f t="shared" si="7"/>
        <v>150</v>
      </c>
      <c r="F140" s="14"/>
      <c r="G140" s="9">
        <f t="shared" si="9"/>
        <v>92.80292445292643</v>
      </c>
      <c r="H140" s="17">
        <f t="shared" si="10"/>
        <v>311.8867419167162</v>
      </c>
      <c r="I140" s="17">
        <f t="shared" si="11"/>
        <v>1.6163283741784058</v>
      </c>
    </row>
    <row r="141" spans="2:9" ht="12.75">
      <c r="B141" s="8">
        <v>42887</v>
      </c>
      <c r="C141" s="14">
        <f t="shared" si="8"/>
        <v>28609.57025783312</v>
      </c>
      <c r="D141" s="10">
        <f t="shared" si="7"/>
        <v>150</v>
      </c>
      <c r="F141" s="14"/>
      <c r="G141" s="9">
        <f t="shared" si="9"/>
        <v>93.26693907519106</v>
      </c>
      <c r="H141" s="17">
        <f t="shared" si="10"/>
        <v>313.5030702908946</v>
      </c>
      <c r="I141" s="17">
        <f t="shared" si="11"/>
        <v>1.6082869394810009</v>
      </c>
    </row>
    <row r="142" spans="2:9" ht="12.75">
      <c r="B142" s="8">
        <v>42917</v>
      </c>
      <c r="C142" s="14">
        <f t="shared" si="8"/>
        <v>28903.368109122282</v>
      </c>
      <c r="D142" s="10">
        <f t="shared" si="7"/>
        <v>150</v>
      </c>
      <c r="F142" s="14"/>
      <c r="G142" s="9">
        <f t="shared" si="9"/>
        <v>93.73327377056701</v>
      </c>
      <c r="H142" s="17">
        <f t="shared" si="10"/>
        <v>315.1113572303756</v>
      </c>
      <c r="I142" s="17">
        <f t="shared" si="11"/>
        <v>1.600285511921394</v>
      </c>
    </row>
    <row r="143" spans="2:9" ht="12.75">
      <c r="B143" s="8">
        <v>42948</v>
      </c>
      <c r="C143" s="14">
        <f t="shared" si="8"/>
        <v>29198.634949667892</v>
      </c>
      <c r="D143" s="10">
        <f t="shared" si="7"/>
        <v>150</v>
      </c>
      <c r="F143" s="14"/>
      <c r="G143" s="9">
        <f t="shared" si="9"/>
        <v>94.20194013941983</v>
      </c>
      <c r="H143" s="17">
        <f t="shared" si="10"/>
        <v>316.711642742297</v>
      </c>
      <c r="I143" s="17">
        <f t="shared" si="11"/>
        <v>1.5923238924590988</v>
      </c>
    </row>
    <row r="144" spans="2:9" ht="12.75">
      <c r="B144" s="8">
        <v>42979</v>
      </c>
      <c r="C144" s="14">
        <f t="shared" si="8"/>
        <v>29495.378124416227</v>
      </c>
      <c r="D144" s="10">
        <f aca="true" t="shared" si="12" ref="D144:D207">$C$3</f>
        <v>150</v>
      </c>
      <c r="F144" s="14"/>
      <c r="G144" s="9">
        <f t="shared" si="9"/>
        <v>94.67294984011693</v>
      </c>
      <c r="H144" s="17">
        <f t="shared" si="10"/>
        <v>318.3039666347561</v>
      </c>
      <c r="I144" s="17">
        <f t="shared" si="11"/>
        <v>1.5844018830438793</v>
      </c>
    </row>
    <row r="145" spans="2:9" ht="12.75">
      <c r="B145" s="8">
        <v>43009</v>
      </c>
      <c r="C145" s="14">
        <f aca="true" t="shared" si="13" ref="C145:C208">SUM(C144:F144)*(1+$C$5)</f>
        <v>29793.605015038305</v>
      </c>
      <c r="D145" s="10">
        <f t="shared" si="12"/>
        <v>150</v>
      </c>
      <c r="F145" s="14"/>
      <c r="G145" s="9">
        <f aca="true" t="shared" si="14" ref="G145:G208">G144*(1+$C$5)</f>
        <v>95.1463145893175</v>
      </c>
      <c r="H145" s="17">
        <f t="shared" si="10"/>
        <v>319.88836851779996</v>
      </c>
      <c r="I145" s="17">
        <f t="shared" si="11"/>
        <v>1.5765192866108255</v>
      </c>
    </row>
    <row r="146" spans="2:9" ht="12.75">
      <c r="B146" s="8">
        <v>43040</v>
      </c>
      <c r="C146" s="14">
        <f t="shared" si="13"/>
        <v>30093.323040113493</v>
      </c>
      <c r="D146" s="10">
        <f t="shared" si="12"/>
        <v>150</v>
      </c>
      <c r="F146" s="14"/>
      <c r="G146" s="9">
        <f t="shared" si="14"/>
        <v>95.62204616226407</v>
      </c>
      <c r="H146" s="17">
        <f t="shared" si="10"/>
        <v>321.4648878044108</v>
      </c>
      <c r="I146" s="17">
        <f t="shared" si="11"/>
        <v>1.5686759070754486</v>
      </c>
    </row>
    <row r="147" spans="2:9" ht="12.75">
      <c r="B147" s="8">
        <v>43070</v>
      </c>
      <c r="C147" s="14">
        <f t="shared" si="13"/>
        <v>30394.539655314056</v>
      </c>
      <c r="D147" s="10">
        <f t="shared" si="12"/>
        <v>150</v>
      </c>
      <c r="E147" s="13">
        <f>C147*$C$6</f>
        <v>607.8907931062812</v>
      </c>
      <c r="F147" s="14">
        <f>-0.2*E147</f>
        <v>-121.57815862125625</v>
      </c>
      <c r="G147" s="9">
        <f t="shared" si="14"/>
        <v>96.10015639307538</v>
      </c>
      <c r="H147" s="17">
        <f t="shared" si="10"/>
        <v>323.03356371148624</v>
      </c>
      <c r="I147" s="17">
        <f t="shared" si="11"/>
        <v>7.886467843052251</v>
      </c>
    </row>
    <row r="148" spans="1:9" ht="12.75">
      <c r="A148">
        <v>11</v>
      </c>
      <c r="B148" s="8">
        <v>43101</v>
      </c>
      <c r="C148" s="14">
        <f t="shared" si="13"/>
        <v>31186.006551248072</v>
      </c>
      <c r="D148" s="10">
        <f t="shared" si="12"/>
        <v>150</v>
      </c>
      <c r="E148" s="13"/>
      <c r="F148" s="14"/>
      <c r="G148" s="9">
        <f t="shared" si="14"/>
        <v>96.58065717504074</v>
      </c>
      <c r="H148" s="17">
        <f t="shared" si="10"/>
        <v>330.92003155453847</v>
      </c>
      <c r="I148" s="17">
        <f t="shared" si="11"/>
        <v>1.5531060192326418</v>
      </c>
    </row>
    <row r="149" spans="2:9" ht="12.75">
      <c r="B149" s="8">
        <v>43132</v>
      </c>
      <c r="C149" s="14">
        <f t="shared" si="13"/>
        <v>31492.68658400431</v>
      </c>
      <c r="D149" s="10">
        <f t="shared" si="12"/>
        <v>150</v>
      </c>
      <c r="F149" s="14"/>
      <c r="G149" s="9">
        <f t="shared" si="14"/>
        <v>97.06356046091594</v>
      </c>
      <c r="H149" s="17">
        <f t="shared" si="10"/>
        <v>332.4731375737711</v>
      </c>
      <c r="I149" s="17">
        <f t="shared" si="11"/>
        <v>1.545379123614569</v>
      </c>
    </row>
    <row r="150" spans="2:9" ht="12.75">
      <c r="B150" s="8">
        <v>43160</v>
      </c>
      <c r="C150" s="14">
        <f t="shared" si="13"/>
        <v>31800.90001692433</v>
      </c>
      <c r="D150" s="10">
        <f t="shared" si="12"/>
        <v>150</v>
      </c>
      <c r="F150" s="14"/>
      <c r="G150" s="9">
        <f t="shared" si="14"/>
        <v>97.5488782632205</v>
      </c>
      <c r="H150" s="17">
        <f t="shared" si="10"/>
        <v>334.0185166973857</v>
      </c>
      <c r="I150" s="17">
        <f t="shared" si="11"/>
        <v>1.537690670263253</v>
      </c>
    </row>
    <row r="151" spans="2:9" ht="12.75">
      <c r="B151" s="8">
        <v>43191</v>
      </c>
      <c r="C151" s="14">
        <f t="shared" si="13"/>
        <v>32110.65451700895</v>
      </c>
      <c r="D151" s="10">
        <f t="shared" si="12"/>
        <v>150</v>
      </c>
      <c r="F151" s="14"/>
      <c r="G151" s="9">
        <f t="shared" si="14"/>
        <v>98.0366226545366</v>
      </c>
      <c r="H151" s="17">
        <f t="shared" si="10"/>
        <v>335.55620736764894</v>
      </c>
      <c r="I151" s="17">
        <f t="shared" si="11"/>
        <v>1.5300404679236348</v>
      </c>
    </row>
    <row r="152" spans="2:9" ht="12.75">
      <c r="B152" s="8">
        <v>43221</v>
      </c>
      <c r="C152" s="14">
        <f t="shared" si="13"/>
        <v>32421.95778959399</v>
      </c>
      <c r="D152" s="10">
        <f t="shared" si="12"/>
        <v>150</v>
      </c>
      <c r="F152" s="14"/>
      <c r="G152" s="9">
        <f t="shared" si="14"/>
        <v>98.52680576780928</v>
      </c>
      <c r="H152" s="17">
        <f t="shared" si="10"/>
        <v>337.0862478355726</v>
      </c>
      <c r="I152" s="17">
        <f t="shared" si="11"/>
        <v>1.522428326292174</v>
      </c>
    </row>
    <row r="153" spans="2:9" ht="12.75">
      <c r="B153" s="8">
        <v>43252</v>
      </c>
      <c r="C153" s="14">
        <f t="shared" si="13"/>
        <v>32734.81757854196</v>
      </c>
      <c r="D153" s="10">
        <f t="shared" si="12"/>
        <v>150</v>
      </c>
      <c r="F153" s="14"/>
      <c r="G153" s="9">
        <f t="shared" si="14"/>
        <v>99.01943979664831</v>
      </c>
      <c r="H153" s="17">
        <f aca="true" t="shared" si="15" ref="H153:H216">H152+I152</f>
        <v>338.60867616186476</v>
      </c>
      <c r="I153" s="17">
        <f t="shared" si="11"/>
        <v>1.5148540560121138</v>
      </c>
    </row>
    <row r="154" spans="2:9" ht="12.75">
      <c r="B154" s="8">
        <v>43282</v>
      </c>
      <c r="C154" s="14">
        <f t="shared" si="13"/>
        <v>33049.24166643467</v>
      </c>
      <c r="D154" s="10">
        <f t="shared" si="12"/>
        <v>150</v>
      </c>
      <c r="F154" s="14"/>
      <c r="G154" s="9">
        <f t="shared" si="14"/>
        <v>99.51453699563154</v>
      </c>
      <c r="H154" s="17">
        <f t="shared" si="15"/>
        <v>340.12353021787686</v>
      </c>
      <c r="I154" s="17">
        <f t="shared" si="11"/>
        <v>1.50731746866877</v>
      </c>
    </row>
    <row r="155" spans="2:9" ht="12.75">
      <c r="B155" s="8">
        <v>43313</v>
      </c>
      <c r="C155" s="14">
        <f t="shared" si="13"/>
        <v>33365.23787476684</v>
      </c>
      <c r="D155" s="10">
        <f t="shared" si="12"/>
        <v>150</v>
      </c>
      <c r="F155" s="14"/>
      <c r="G155" s="9">
        <f t="shared" si="14"/>
        <v>100.0121096806097</v>
      </c>
      <c r="H155" s="17">
        <f t="shared" si="15"/>
        <v>341.6308476865456</v>
      </c>
      <c r="I155" s="17">
        <f t="shared" si="11"/>
        <v>1.4998183767848459</v>
      </c>
    </row>
    <row r="156" spans="2:9" ht="12.75">
      <c r="B156" s="8">
        <v>43344</v>
      </c>
      <c r="C156" s="14">
        <f t="shared" si="13"/>
        <v>33682.81406414067</v>
      </c>
      <c r="D156" s="10">
        <f t="shared" si="12"/>
        <v>150</v>
      </c>
      <c r="F156" s="14"/>
      <c r="G156" s="9">
        <f t="shared" si="14"/>
        <v>100.51217022901274</v>
      </c>
      <c r="H156" s="17">
        <f t="shared" si="15"/>
        <v>343.13066606333047</v>
      </c>
      <c r="I156" s="17">
        <f aca="true" t="shared" si="16" ref="I156:I219">D156/G156+E156/G156</f>
        <v>1.492356593815767</v>
      </c>
    </row>
    <row r="157" spans="2:9" ht="12.75">
      <c r="B157" s="8">
        <v>43374</v>
      </c>
      <c r="C157" s="14">
        <f t="shared" si="13"/>
        <v>34001.97813446137</v>
      </c>
      <c r="D157" s="10">
        <f t="shared" si="12"/>
        <v>150</v>
      </c>
      <c r="F157" s="14"/>
      <c r="G157" s="9">
        <f t="shared" si="14"/>
        <v>101.01473108015779</v>
      </c>
      <c r="H157" s="17">
        <f t="shared" si="15"/>
        <v>344.62302265714624</v>
      </c>
      <c r="I157" s="17">
        <f t="shared" si="16"/>
        <v>1.484931934145042</v>
      </c>
    </row>
    <row r="158" spans="2:9" ht="12.75">
      <c r="B158" s="8">
        <v>43405</v>
      </c>
      <c r="C158" s="14">
        <f t="shared" si="13"/>
        <v>34322.73802513367</v>
      </c>
      <c r="D158" s="10">
        <f t="shared" si="12"/>
        <v>150</v>
      </c>
      <c r="F158" s="14"/>
      <c r="G158" s="9">
        <f t="shared" si="14"/>
        <v>101.51980473555857</v>
      </c>
      <c r="H158" s="17">
        <f t="shared" si="15"/>
        <v>346.1079545912913</v>
      </c>
      <c r="I158" s="17">
        <f t="shared" si="16"/>
        <v>1.4775442130796441</v>
      </c>
    </row>
    <row r="159" spans="2:9" ht="12.75">
      <c r="B159" s="8">
        <v>43435</v>
      </c>
      <c r="C159" s="14">
        <f t="shared" si="13"/>
        <v>34645.101715259334</v>
      </c>
      <c r="D159" s="10">
        <f t="shared" si="12"/>
        <v>150</v>
      </c>
      <c r="E159" s="13">
        <f>C159*$C$6</f>
        <v>692.9020343051867</v>
      </c>
      <c r="F159" s="14">
        <f>-0.2*E159</f>
        <v>-138.58040686103735</v>
      </c>
      <c r="G159" s="9">
        <f t="shared" si="14"/>
        <v>102.02740375923635</v>
      </c>
      <c r="H159" s="17">
        <f t="shared" si="15"/>
        <v>347.5854988043709</v>
      </c>
      <c r="I159" s="17">
        <f t="shared" si="16"/>
        <v>8.261525857251664</v>
      </c>
    </row>
    <row r="160" spans="1:9" ht="12.75">
      <c r="A160">
        <v>12</v>
      </c>
      <c r="B160" s="8">
        <v>43466</v>
      </c>
      <c r="C160" s="14">
        <f t="shared" si="13"/>
        <v>35526.170459417</v>
      </c>
      <c r="D160" s="10">
        <f t="shared" si="12"/>
        <v>150</v>
      </c>
      <c r="E160" s="13"/>
      <c r="F160" s="14"/>
      <c r="G160" s="9">
        <f t="shared" si="14"/>
        <v>102.53754077803252</v>
      </c>
      <c r="H160" s="17">
        <f t="shared" si="15"/>
        <v>355.8470246616226</v>
      </c>
      <c r="I160" s="17">
        <f t="shared" si="16"/>
        <v>1.4628788525825047</v>
      </c>
    </row>
    <row r="161" spans="2:9" ht="12.75">
      <c r="B161" s="8">
        <v>43497</v>
      </c>
      <c r="C161" s="14">
        <f t="shared" si="13"/>
        <v>35854.55131171408</v>
      </c>
      <c r="D161" s="10">
        <f t="shared" si="12"/>
        <v>150</v>
      </c>
      <c r="F161" s="14"/>
      <c r="G161" s="9">
        <f t="shared" si="14"/>
        <v>103.05022848192267</v>
      </c>
      <c r="H161" s="17">
        <f t="shared" si="15"/>
        <v>357.3099035142051</v>
      </c>
      <c r="I161" s="17">
        <f t="shared" si="16"/>
        <v>1.455600848340801</v>
      </c>
    </row>
    <row r="162" spans="2:9" ht="12.75">
      <c r="B162" s="8">
        <v>43525</v>
      </c>
      <c r="C162" s="14">
        <f t="shared" si="13"/>
        <v>36184.57406827265</v>
      </c>
      <c r="D162" s="10">
        <f t="shared" si="12"/>
        <v>150</v>
      </c>
      <c r="F162" s="14"/>
      <c r="G162" s="9">
        <f t="shared" si="14"/>
        <v>103.56547962433227</v>
      </c>
      <c r="H162" s="17">
        <f t="shared" si="15"/>
        <v>358.76550436254587</v>
      </c>
      <c r="I162" s="17">
        <f t="shared" si="16"/>
        <v>1.448359053075424</v>
      </c>
    </row>
    <row r="163" spans="2:9" ht="12.75">
      <c r="B163" s="8">
        <v>43556</v>
      </c>
      <c r="C163" s="14">
        <f t="shared" si="13"/>
        <v>36516.24693861401</v>
      </c>
      <c r="D163" s="10">
        <f t="shared" si="12"/>
        <v>150</v>
      </c>
      <c r="F163" s="14"/>
      <c r="G163" s="9">
        <f t="shared" si="14"/>
        <v>104.08330702245392</v>
      </c>
      <c r="H163" s="17">
        <f t="shared" si="15"/>
        <v>360.2138634156213</v>
      </c>
      <c r="I163" s="17">
        <f t="shared" si="16"/>
        <v>1.441153286642213</v>
      </c>
    </row>
    <row r="164" spans="2:9" ht="12.75">
      <c r="B164" s="8">
        <v>43586</v>
      </c>
      <c r="C164" s="14">
        <f t="shared" si="13"/>
        <v>36849.578173307076</v>
      </c>
      <c r="D164" s="10">
        <f t="shared" si="12"/>
        <v>150</v>
      </c>
      <c r="F164" s="14"/>
      <c r="G164" s="9">
        <f t="shared" si="14"/>
        <v>104.60372355756618</v>
      </c>
      <c r="H164" s="17">
        <f t="shared" si="15"/>
        <v>361.6550167022635</v>
      </c>
      <c r="I164" s="17">
        <f t="shared" si="16"/>
        <v>1.433983369793247</v>
      </c>
    </row>
    <row r="165" spans="2:9" ht="12.75">
      <c r="B165" s="8">
        <v>43617</v>
      </c>
      <c r="C165" s="14">
        <f t="shared" si="13"/>
        <v>37184.576064173605</v>
      </c>
      <c r="D165" s="10">
        <f t="shared" si="12"/>
        <v>150</v>
      </c>
      <c r="F165" s="14"/>
      <c r="G165" s="9">
        <f t="shared" si="14"/>
        <v>105.12674217535401</v>
      </c>
      <c r="H165" s="17">
        <f t="shared" si="15"/>
        <v>363.0890000720567</v>
      </c>
      <c r="I165" s="17">
        <f t="shared" si="16"/>
        <v>1.426849124172385</v>
      </c>
    </row>
    <row r="166" spans="2:9" ht="12.75">
      <c r="B166" s="8">
        <v>43647</v>
      </c>
      <c r="C166" s="14">
        <f t="shared" si="13"/>
        <v>37521.248944494466</v>
      </c>
      <c r="D166" s="10">
        <f t="shared" si="12"/>
        <v>150</v>
      </c>
      <c r="F166" s="14"/>
      <c r="G166" s="9">
        <f t="shared" si="14"/>
        <v>105.65237588623077</v>
      </c>
      <c r="H166" s="17">
        <f t="shared" si="15"/>
        <v>364.5158491962291</v>
      </c>
      <c r="I166" s="17">
        <f t="shared" si="16"/>
        <v>1.419750372310831</v>
      </c>
    </row>
    <row r="167" spans="2:9" ht="12.75">
      <c r="B167" s="8">
        <v>43678</v>
      </c>
      <c r="C167" s="14">
        <f t="shared" si="13"/>
        <v>37859.605189216934</v>
      </c>
      <c r="D167" s="10">
        <f t="shared" si="12"/>
        <v>150</v>
      </c>
      <c r="F167" s="14"/>
      <c r="G167" s="9">
        <f t="shared" si="14"/>
        <v>106.18063776566191</v>
      </c>
      <c r="H167" s="17">
        <f t="shared" si="15"/>
        <v>365.93559956853994</v>
      </c>
      <c r="I167" s="17">
        <f t="shared" si="16"/>
        <v>1.4126869376227176</v>
      </c>
    </row>
    <row r="168" spans="2:9" ht="12.75">
      <c r="B168" s="8">
        <v>43709</v>
      </c>
      <c r="C168" s="14">
        <f t="shared" si="13"/>
        <v>38199.653215163016</v>
      </c>
      <c r="D168" s="10">
        <f t="shared" si="12"/>
        <v>150</v>
      </c>
      <c r="F168" s="14"/>
      <c r="G168" s="9">
        <f t="shared" si="14"/>
        <v>106.71154095449022</v>
      </c>
      <c r="H168" s="17">
        <f t="shared" si="15"/>
        <v>367.34828650616265</v>
      </c>
      <c r="I168" s="17">
        <f t="shared" si="16"/>
        <v>1.405658644400714</v>
      </c>
    </row>
    <row r="169" spans="2:9" ht="12.75">
      <c r="B169" s="8">
        <v>43739</v>
      </c>
      <c r="C169" s="14">
        <f t="shared" si="13"/>
        <v>38541.40148123883</v>
      </c>
      <c r="D169" s="10">
        <f t="shared" si="12"/>
        <v>150</v>
      </c>
      <c r="F169" s="14"/>
      <c r="G169" s="9">
        <f t="shared" si="14"/>
        <v>107.24509865926265</v>
      </c>
      <c r="H169" s="17">
        <f t="shared" si="15"/>
        <v>368.75394515056337</v>
      </c>
      <c r="I169" s="17">
        <f t="shared" si="16"/>
        <v>1.398665317811656</v>
      </c>
    </row>
    <row r="170" spans="2:9" ht="12.75">
      <c r="B170" s="8">
        <v>43770</v>
      </c>
      <c r="C170" s="14">
        <f t="shared" si="13"/>
        <v>38884.85848864502</v>
      </c>
      <c r="D170" s="10">
        <f t="shared" si="12"/>
        <v>150</v>
      </c>
      <c r="F170" s="14"/>
      <c r="G170" s="9">
        <f t="shared" si="14"/>
        <v>107.78132415255895</v>
      </c>
      <c r="H170" s="17">
        <f t="shared" si="15"/>
        <v>370.15261046837503</v>
      </c>
      <c r="I170" s="17">
        <f t="shared" si="16"/>
        <v>1.3917067838921953</v>
      </c>
    </row>
    <row r="171" spans="2:9" ht="12.75">
      <c r="B171" s="8">
        <v>43800</v>
      </c>
      <c r="C171" s="14">
        <f t="shared" si="13"/>
        <v>39230.03278108824</v>
      </c>
      <c r="D171" s="10">
        <f t="shared" si="12"/>
        <v>150</v>
      </c>
      <c r="E171" s="13">
        <f>C171*$C$6</f>
        <v>784.6006556217648</v>
      </c>
      <c r="F171" s="14">
        <f>-0.2*E171</f>
        <v>-156.92013112435296</v>
      </c>
      <c r="G171" s="9">
        <f t="shared" si="14"/>
        <v>108.32023077332174</v>
      </c>
      <c r="H171" s="17">
        <f t="shared" si="15"/>
        <v>371.5443172522672</v>
      </c>
      <c r="I171" s="17">
        <f t="shared" si="16"/>
        <v>8.62812651846702</v>
      </c>
    </row>
    <row r="172" spans="1:9" ht="12.75">
      <c r="A172">
        <v>13</v>
      </c>
      <c r="B172" s="8">
        <v>43831</v>
      </c>
      <c r="C172" s="14">
        <f t="shared" si="13"/>
        <v>40207.75187211357</v>
      </c>
      <c r="D172" s="10">
        <f t="shared" si="12"/>
        <v>150</v>
      </c>
      <c r="E172" s="13"/>
      <c r="F172" s="14"/>
      <c r="G172" s="9">
        <f t="shared" si="14"/>
        <v>108.86183192718833</v>
      </c>
      <c r="H172" s="17">
        <f t="shared" si="15"/>
        <v>380.1724437707342</v>
      </c>
      <c r="I172" s="17">
        <f t="shared" si="16"/>
        <v>1.3778934025318141</v>
      </c>
    </row>
    <row r="173" spans="2:9" ht="12.75">
      <c r="B173" s="8">
        <v>43862</v>
      </c>
      <c r="C173" s="14">
        <f t="shared" si="13"/>
        <v>40559.540631474134</v>
      </c>
      <c r="D173" s="10">
        <f t="shared" si="12"/>
        <v>150</v>
      </c>
      <c r="F173" s="14"/>
      <c r="G173" s="9">
        <f t="shared" si="14"/>
        <v>109.40614108682426</v>
      </c>
      <c r="H173" s="17">
        <f t="shared" si="15"/>
        <v>381.55033717326603</v>
      </c>
      <c r="I173" s="17">
        <f t="shared" si="16"/>
        <v>1.371038211474442</v>
      </c>
    </row>
    <row r="174" spans="2:9" ht="12.75">
      <c r="B174" s="8">
        <v>43891</v>
      </c>
      <c r="C174" s="14">
        <f t="shared" si="13"/>
        <v>40913.0883346315</v>
      </c>
      <c r="D174" s="10">
        <f t="shared" si="12"/>
        <v>150</v>
      </c>
      <c r="F174" s="14"/>
      <c r="G174" s="9">
        <f t="shared" si="14"/>
        <v>109.95317179225837</v>
      </c>
      <c r="H174" s="17">
        <f t="shared" si="15"/>
        <v>382.9213753847405</v>
      </c>
      <c r="I174" s="17">
        <f t="shared" si="16"/>
        <v>1.364217125845216</v>
      </c>
    </row>
    <row r="175" spans="2:9" ht="12.75">
      <c r="B175" s="8">
        <v>43922</v>
      </c>
      <c r="C175" s="14">
        <f t="shared" si="13"/>
        <v>41268.40377630466</v>
      </c>
      <c r="D175" s="10">
        <f t="shared" si="12"/>
        <v>150</v>
      </c>
      <c r="F175" s="14"/>
      <c r="G175" s="9">
        <f t="shared" si="14"/>
        <v>110.50293765121965</v>
      </c>
      <c r="H175" s="17">
        <f t="shared" si="15"/>
        <v>384.28559251058573</v>
      </c>
      <c r="I175" s="17">
        <f t="shared" si="16"/>
        <v>1.3574299759653892</v>
      </c>
    </row>
    <row r="176" spans="2:9" ht="12.75">
      <c r="B176" s="8">
        <v>43952</v>
      </c>
      <c r="C176" s="14">
        <f t="shared" si="13"/>
        <v>41625.49579518618</v>
      </c>
      <c r="D176" s="10">
        <f t="shared" si="12"/>
        <v>150</v>
      </c>
      <c r="F176" s="14"/>
      <c r="G176" s="9">
        <f t="shared" si="14"/>
        <v>111.05545233947574</v>
      </c>
      <c r="H176" s="17">
        <f t="shared" si="15"/>
        <v>385.6430224865511</v>
      </c>
      <c r="I176" s="17">
        <f t="shared" si="16"/>
        <v>1.3506765930003874</v>
      </c>
    </row>
    <row r="177" spans="2:9" ht="12.75">
      <c r="B177" s="8">
        <v>43983</v>
      </c>
      <c r="C177" s="14">
        <f t="shared" si="13"/>
        <v>41984.373274162106</v>
      </c>
      <c r="D177" s="10">
        <f t="shared" si="12"/>
        <v>150</v>
      </c>
      <c r="F177" s="14"/>
      <c r="G177" s="9">
        <f t="shared" si="14"/>
        <v>111.6107296011731</v>
      </c>
      <c r="H177" s="17">
        <f t="shared" si="15"/>
        <v>386.9936990795515</v>
      </c>
      <c r="I177" s="17">
        <f t="shared" si="16"/>
        <v>1.3439568089556095</v>
      </c>
    </row>
    <row r="178" spans="2:9" ht="12.75">
      <c r="B178" s="8">
        <v>44013</v>
      </c>
      <c r="C178" s="14">
        <f t="shared" si="13"/>
        <v>42345.045140532915</v>
      </c>
      <c r="D178" s="10">
        <f t="shared" si="12"/>
        <v>150</v>
      </c>
      <c r="F178" s="14"/>
      <c r="G178" s="9">
        <f t="shared" si="14"/>
        <v>112.16878324917896</v>
      </c>
      <c r="H178" s="17">
        <f t="shared" si="15"/>
        <v>388.33765588850713</v>
      </c>
      <c r="I178" s="17">
        <f t="shared" si="16"/>
        <v>1.3372704566722484</v>
      </c>
    </row>
    <row r="179" spans="2:9" ht="12.75">
      <c r="B179" s="8">
        <v>44044</v>
      </c>
      <c r="C179" s="14">
        <f t="shared" si="13"/>
        <v>42707.52036623558</v>
      </c>
      <c r="D179" s="10">
        <f t="shared" si="12"/>
        <v>150</v>
      </c>
      <c r="F179" s="14"/>
      <c r="G179" s="9">
        <f t="shared" si="14"/>
        <v>112.72962716542484</v>
      </c>
      <c r="H179" s="17">
        <f t="shared" si="15"/>
        <v>389.67492634517936</v>
      </c>
      <c r="I179" s="17">
        <f t="shared" si="16"/>
        <v>1.330617369823133</v>
      </c>
    </row>
    <row r="180" spans="2:9" ht="12.75">
      <c r="B180" s="8">
        <v>44075</v>
      </c>
      <c r="C180" s="14">
        <f t="shared" si="13"/>
        <v>43071.80796806675</v>
      </c>
      <c r="D180" s="10">
        <f t="shared" si="12"/>
        <v>150</v>
      </c>
      <c r="F180" s="14"/>
      <c r="G180" s="9">
        <f t="shared" si="14"/>
        <v>113.29327530125195</v>
      </c>
      <c r="H180" s="17">
        <f t="shared" si="15"/>
        <v>391.0055437150025</v>
      </c>
      <c r="I180" s="17">
        <f t="shared" si="16"/>
        <v>1.32399738290859</v>
      </c>
    </row>
    <row r="181" spans="2:9" ht="12.75">
      <c r="B181" s="8">
        <v>44105</v>
      </c>
      <c r="C181" s="14">
        <f t="shared" si="13"/>
        <v>43437.91700790708</v>
      </c>
      <c r="D181" s="10">
        <f t="shared" si="12"/>
        <v>150</v>
      </c>
      <c r="F181" s="14"/>
      <c r="G181" s="9">
        <f t="shared" si="14"/>
        <v>113.8597416777582</v>
      </c>
      <c r="H181" s="17">
        <f t="shared" si="15"/>
        <v>392.3295410979111</v>
      </c>
      <c r="I181" s="17">
        <f t="shared" si="16"/>
        <v>1.3174103312523286</v>
      </c>
    </row>
    <row r="182" spans="2:9" ht="12.75">
      <c r="B182" s="8">
        <v>44136</v>
      </c>
      <c r="C182" s="14">
        <f t="shared" si="13"/>
        <v>43805.85659294661</v>
      </c>
      <c r="D182" s="10">
        <f t="shared" si="12"/>
        <v>150</v>
      </c>
      <c r="F182" s="14"/>
      <c r="G182" s="9">
        <f t="shared" si="14"/>
        <v>114.42904038614698</v>
      </c>
      <c r="H182" s="17">
        <f t="shared" si="15"/>
        <v>393.64695142916344</v>
      </c>
      <c r="I182" s="17">
        <f t="shared" si="16"/>
        <v>1.3108560509973421</v>
      </c>
    </row>
    <row r="183" spans="2:9" ht="12.75">
      <c r="B183" s="8">
        <v>44166</v>
      </c>
      <c r="C183" s="14">
        <f t="shared" si="13"/>
        <v>44175.63587591134</v>
      </c>
      <c r="D183" s="10">
        <f t="shared" si="12"/>
        <v>150</v>
      </c>
      <c r="E183" s="13">
        <f>C183*$C$6</f>
        <v>883.5127175182269</v>
      </c>
      <c r="F183" s="14">
        <f>-0.2*E183</f>
        <v>-176.7025435036454</v>
      </c>
      <c r="G183" s="9">
        <f t="shared" si="14"/>
        <v>115.0011855880777</v>
      </c>
      <c r="H183" s="17">
        <f t="shared" si="15"/>
        <v>394.9578074801608</v>
      </c>
      <c r="I183" s="17">
        <f t="shared" si="16"/>
        <v>8.986974457986564</v>
      </c>
    </row>
    <row r="184" spans="1:9" ht="12.75">
      <c r="A184">
        <v>14</v>
      </c>
      <c r="B184" s="8">
        <v>44197</v>
      </c>
      <c r="C184" s="14">
        <f t="shared" si="13"/>
        <v>45257.60828017555</v>
      </c>
      <c r="D184" s="10">
        <f t="shared" si="12"/>
        <v>150</v>
      </c>
      <c r="E184" s="13"/>
      <c r="F184" s="14"/>
      <c r="G184" s="9">
        <f t="shared" si="14"/>
        <v>115.57619151601808</v>
      </c>
      <c r="H184" s="17">
        <f t="shared" si="15"/>
        <v>403.94478193814734</v>
      </c>
      <c r="I184" s="17">
        <f t="shared" si="16"/>
        <v>1.2978451533351574</v>
      </c>
    </row>
    <row r="185" spans="2:9" ht="12.75">
      <c r="B185" s="8">
        <v>44228</v>
      </c>
      <c r="C185" s="14">
        <f t="shared" si="13"/>
        <v>45634.64632157642</v>
      </c>
      <c r="D185" s="10">
        <f t="shared" si="12"/>
        <v>150</v>
      </c>
      <c r="F185" s="14"/>
      <c r="G185" s="9">
        <f t="shared" si="14"/>
        <v>116.15407247359816</v>
      </c>
      <c r="H185" s="17">
        <f t="shared" si="15"/>
        <v>405.2426270914825</v>
      </c>
      <c r="I185" s="17">
        <f t="shared" si="16"/>
        <v>1.2913882122737885</v>
      </c>
    </row>
    <row r="186" spans="2:9" ht="12.75">
      <c r="B186" s="8">
        <v>44256</v>
      </c>
      <c r="C186" s="14">
        <f t="shared" si="13"/>
        <v>46013.5695531843</v>
      </c>
      <c r="D186" s="10">
        <f t="shared" si="12"/>
        <v>150</v>
      </c>
      <c r="F186" s="14"/>
      <c r="G186" s="9">
        <f t="shared" si="14"/>
        <v>116.73484283596613</v>
      </c>
      <c r="H186" s="17">
        <f t="shared" si="15"/>
        <v>406.5340153037563</v>
      </c>
      <c r="I186" s="17">
        <f t="shared" si="16"/>
        <v>1.2849633952973023</v>
      </c>
    </row>
    <row r="187" spans="2:9" ht="12.75">
      <c r="B187" s="8">
        <v>44287</v>
      </c>
      <c r="C187" s="14">
        <f t="shared" si="13"/>
        <v>46394.38740095022</v>
      </c>
      <c r="D187" s="10">
        <f t="shared" si="12"/>
        <v>150</v>
      </c>
      <c r="F187" s="14"/>
      <c r="G187" s="9">
        <f t="shared" si="14"/>
        <v>117.31851705014596</v>
      </c>
      <c r="H187" s="17">
        <f t="shared" si="15"/>
        <v>407.8189786990536</v>
      </c>
      <c r="I187" s="17">
        <f t="shared" si="16"/>
        <v>1.2785705425843803</v>
      </c>
    </row>
    <row r="188" spans="2:9" ht="12.75">
      <c r="B188" s="8">
        <v>44317</v>
      </c>
      <c r="C188" s="14">
        <f t="shared" si="13"/>
        <v>46777.109337954964</v>
      </c>
      <c r="D188" s="10">
        <f t="shared" si="12"/>
        <v>150</v>
      </c>
      <c r="F188" s="14"/>
      <c r="G188" s="9">
        <f t="shared" si="14"/>
        <v>117.90510963539667</v>
      </c>
      <c r="H188" s="17">
        <f t="shared" si="15"/>
        <v>409.097549241638</v>
      </c>
      <c r="I188" s="17">
        <f t="shared" si="16"/>
        <v>1.2722094951088363</v>
      </c>
    </row>
    <row r="189" spans="2:9" ht="12.75">
      <c r="B189" s="8">
        <v>44348</v>
      </c>
      <c r="C189" s="14">
        <f t="shared" si="13"/>
        <v>47161.74488464474</v>
      </c>
      <c r="D189" s="10">
        <f t="shared" si="12"/>
        <v>150</v>
      </c>
      <c r="F189" s="14"/>
      <c r="G189" s="9">
        <f t="shared" si="14"/>
        <v>118.49463518357364</v>
      </c>
      <c r="H189" s="17">
        <f t="shared" si="15"/>
        <v>410.3697587367468</v>
      </c>
      <c r="I189" s="17">
        <f t="shared" si="16"/>
        <v>1.2658800946356583</v>
      </c>
    </row>
    <row r="190" spans="2:9" ht="12.75">
      <c r="B190" s="8">
        <v>44378</v>
      </c>
      <c r="C190" s="14">
        <f t="shared" si="13"/>
        <v>47548.30360906795</v>
      </c>
      <c r="D190" s="10">
        <f t="shared" si="12"/>
        <v>150</v>
      </c>
      <c r="F190" s="14"/>
      <c r="G190" s="9">
        <f t="shared" si="14"/>
        <v>119.0871083594915</v>
      </c>
      <c r="H190" s="17">
        <f t="shared" si="15"/>
        <v>411.63563883138244</v>
      </c>
      <c r="I190" s="17">
        <f t="shared" si="16"/>
        <v>1.259582183717073</v>
      </c>
    </row>
    <row r="191" spans="2:9" ht="12.75">
      <c r="B191" s="8">
        <v>44409</v>
      </c>
      <c r="C191" s="14">
        <f t="shared" si="13"/>
        <v>47936.795127113284</v>
      </c>
      <c r="D191" s="10">
        <f t="shared" si="12"/>
        <v>150</v>
      </c>
      <c r="F191" s="14"/>
      <c r="G191" s="9">
        <f t="shared" si="14"/>
        <v>119.68254390128894</v>
      </c>
      <c r="H191" s="17">
        <f t="shared" si="15"/>
        <v>412.89522101509954</v>
      </c>
      <c r="I191" s="17">
        <f t="shared" si="16"/>
        <v>1.25331560568863</v>
      </c>
    </row>
    <row r="192" spans="2:9" ht="12.75">
      <c r="B192" s="8">
        <v>44440</v>
      </c>
      <c r="C192" s="14">
        <f t="shared" si="13"/>
        <v>48327.229102748846</v>
      </c>
      <c r="D192" s="10">
        <f t="shared" si="12"/>
        <v>150</v>
      </c>
      <c r="F192" s="14"/>
      <c r="G192" s="9">
        <f t="shared" si="14"/>
        <v>120.28095662079537</v>
      </c>
      <c r="H192" s="17">
        <f t="shared" si="15"/>
        <v>414.14853662078815</v>
      </c>
      <c r="I192" s="17">
        <f t="shared" si="16"/>
        <v>1.2470802046653038</v>
      </c>
    </row>
    <row r="193" spans="2:9" ht="12.75">
      <c r="B193" s="8">
        <v>44470</v>
      </c>
      <c r="C193" s="14">
        <f t="shared" si="13"/>
        <v>48719.615248262584</v>
      </c>
      <c r="D193" s="10">
        <f t="shared" si="12"/>
        <v>150</v>
      </c>
      <c r="F193" s="14"/>
      <c r="G193" s="9">
        <f t="shared" si="14"/>
        <v>120.88236140389932</v>
      </c>
      <c r="H193" s="17">
        <f t="shared" si="15"/>
        <v>415.39561682545343</v>
      </c>
      <c r="I193" s="17">
        <f t="shared" si="16"/>
        <v>1.2408758255376158</v>
      </c>
    </row>
    <row r="194" spans="2:9" ht="12.75">
      <c r="B194" s="8">
        <v>44501</v>
      </c>
      <c r="C194" s="14">
        <f t="shared" si="13"/>
        <v>49113.96332450389</v>
      </c>
      <c r="D194" s="10">
        <f t="shared" si="12"/>
        <v>150</v>
      </c>
      <c r="F194" s="14"/>
      <c r="G194" s="9">
        <f t="shared" si="14"/>
        <v>121.48677321091881</v>
      </c>
      <c r="H194" s="17">
        <f t="shared" si="15"/>
        <v>416.63649265099104</v>
      </c>
      <c r="I194" s="17">
        <f t="shared" si="16"/>
        <v>1.234702313967777</v>
      </c>
    </row>
    <row r="195" spans="2:9" ht="12.75">
      <c r="B195" s="8">
        <v>44531</v>
      </c>
      <c r="C195" s="14">
        <f t="shared" si="13"/>
        <v>49510.283141126405</v>
      </c>
      <c r="D195" s="10">
        <f t="shared" si="12"/>
        <v>150</v>
      </c>
      <c r="E195" s="13">
        <f>C195*$C$6</f>
        <v>990.2056628225281</v>
      </c>
      <c r="F195" s="14">
        <f>-0.2*E195</f>
        <v>-198.04113256450563</v>
      </c>
      <c r="G195" s="9">
        <f t="shared" si="14"/>
        <v>122.09420707697339</v>
      </c>
      <c r="H195" s="17">
        <f t="shared" si="15"/>
        <v>417.8711949649588</v>
      </c>
      <c r="I195" s="17">
        <f t="shared" si="16"/>
        <v>9.338736784651003</v>
      </c>
    </row>
    <row r="196" spans="1:9" ht="12.75">
      <c r="A196">
        <v>15</v>
      </c>
      <c r="B196" s="8">
        <v>44562</v>
      </c>
      <c r="C196" s="14">
        <f t="shared" si="13"/>
        <v>50704.709909741345</v>
      </c>
      <c r="D196" s="10">
        <f t="shared" si="12"/>
        <v>150</v>
      </c>
      <c r="E196" s="13"/>
      <c r="F196" s="14"/>
      <c r="G196" s="9">
        <f t="shared" si="14"/>
        <v>122.70467811235824</v>
      </c>
      <c r="H196" s="17">
        <f t="shared" si="15"/>
        <v>427.20993174960984</v>
      </c>
      <c r="I196" s="17">
        <f t="shared" si="16"/>
        <v>1.2224472799859185</v>
      </c>
    </row>
    <row r="197" spans="2:9" ht="12.75">
      <c r="B197" s="8">
        <v>44593</v>
      </c>
      <c r="C197" s="14">
        <f t="shared" si="13"/>
        <v>51108.983459290044</v>
      </c>
      <c r="D197" s="10">
        <f t="shared" si="12"/>
        <v>150</v>
      </c>
      <c r="F197" s="14"/>
      <c r="G197" s="9">
        <f t="shared" si="14"/>
        <v>123.31820150292002</v>
      </c>
      <c r="H197" s="17">
        <f t="shared" si="15"/>
        <v>428.4323790295958</v>
      </c>
      <c r="I197" s="17">
        <f t="shared" si="16"/>
        <v>1.2163654527223071</v>
      </c>
    </row>
    <row r="198" spans="2:9" ht="12.75">
      <c r="B198" s="8">
        <v>44621</v>
      </c>
      <c r="C198" s="14">
        <f t="shared" si="13"/>
        <v>51515.27837658649</v>
      </c>
      <c r="D198" s="10">
        <f t="shared" si="12"/>
        <v>150</v>
      </c>
      <c r="F198" s="14"/>
      <c r="G198" s="9">
        <f t="shared" si="14"/>
        <v>123.9347925104346</v>
      </c>
      <c r="H198" s="17">
        <f t="shared" si="15"/>
        <v>429.6487444823181</v>
      </c>
      <c r="I198" s="17">
        <f t="shared" si="16"/>
        <v>1.2103138833057783</v>
      </c>
    </row>
    <row r="199" spans="2:9" ht="12.75">
      <c r="B199" s="8">
        <v>44652</v>
      </c>
      <c r="C199" s="14">
        <f t="shared" si="13"/>
        <v>51923.60476846941</v>
      </c>
      <c r="D199" s="10">
        <f t="shared" si="12"/>
        <v>150</v>
      </c>
      <c r="F199" s="14"/>
      <c r="G199" s="9">
        <f t="shared" si="14"/>
        <v>124.55446647298676</v>
      </c>
      <c r="H199" s="17">
        <f t="shared" si="15"/>
        <v>430.85905836562387</v>
      </c>
      <c r="I199" s="17">
        <f t="shared" si="16"/>
        <v>1.2042924211997796</v>
      </c>
    </row>
    <row r="200" spans="2:9" ht="12.75">
      <c r="B200" s="8">
        <v>44682</v>
      </c>
      <c r="C200" s="14">
        <f t="shared" si="13"/>
        <v>52333.97279231175</v>
      </c>
      <c r="D200" s="10">
        <f t="shared" si="12"/>
        <v>150</v>
      </c>
      <c r="F200" s="14"/>
      <c r="G200" s="9">
        <f t="shared" si="14"/>
        <v>125.17723880535168</v>
      </c>
      <c r="H200" s="17">
        <f t="shared" si="15"/>
        <v>432.06335078682366</v>
      </c>
      <c r="I200" s="17">
        <f t="shared" si="16"/>
        <v>1.1983009166166962</v>
      </c>
    </row>
    <row r="201" spans="2:9" ht="12.75">
      <c r="B201" s="8">
        <v>44713</v>
      </c>
      <c r="C201" s="14">
        <f t="shared" si="13"/>
        <v>52746.3926562733</v>
      </c>
      <c r="D201" s="10">
        <f t="shared" si="12"/>
        <v>150</v>
      </c>
      <c r="F201" s="14"/>
      <c r="G201" s="9">
        <f t="shared" si="14"/>
        <v>125.80312499937843</v>
      </c>
      <c r="H201" s="17">
        <f t="shared" si="15"/>
        <v>433.26165170344035</v>
      </c>
      <c r="I201" s="17">
        <f t="shared" si="16"/>
        <v>1.1923392205141257</v>
      </c>
    </row>
    <row r="202" spans="2:9" ht="12.75">
      <c r="B202" s="8">
        <v>44743</v>
      </c>
      <c r="C202" s="14">
        <f t="shared" si="13"/>
        <v>53160.87461955466</v>
      </c>
      <c r="D202" s="10">
        <f t="shared" si="12"/>
        <v>150</v>
      </c>
      <c r="F202" s="14"/>
      <c r="G202" s="9">
        <f t="shared" si="14"/>
        <v>126.43214062437531</v>
      </c>
      <c r="H202" s="17">
        <f t="shared" si="15"/>
        <v>434.45399092395445</v>
      </c>
      <c r="I202" s="17">
        <f t="shared" si="16"/>
        <v>1.1864071845911701</v>
      </c>
    </row>
    <row r="203" spans="2:9" ht="12.75">
      <c r="B203" s="8">
        <v>44774</v>
      </c>
      <c r="C203" s="14">
        <f t="shared" si="13"/>
        <v>53577.42899265243</v>
      </c>
      <c r="D203" s="10">
        <f t="shared" si="12"/>
        <v>150</v>
      </c>
      <c r="F203" s="14"/>
      <c r="G203" s="9">
        <f t="shared" si="14"/>
        <v>127.06430132749718</v>
      </c>
      <c r="H203" s="17">
        <f t="shared" si="15"/>
        <v>435.64039810854564</v>
      </c>
      <c r="I203" s="17">
        <f t="shared" si="16"/>
        <v>1.1805046612847463</v>
      </c>
    </row>
    <row r="204" spans="2:9" ht="12.75">
      <c r="B204" s="8">
        <v>44805</v>
      </c>
      <c r="C204" s="14">
        <f t="shared" si="13"/>
        <v>53996.066137615686</v>
      </c>
      <c r="D204" s="10">
        <f t="shared" si="12"/>
        <v>150</v>
      </c>
      <c r="F204" s="14"/>
      <c r="G204" s="9">
        <f t="shared" si="14"/>
        <v>127.69962283413464</v>
      </c>
      <c r="H204" s="17">
        <f t="shared" si="15"/>
        <v>436.8209027698304</v>
      </c>
      <c r="I204" s="17">
        <f t="shared" si="16"/>
        <v>1.174631503765917</v>
      </c>
    </row>
    <row r="205" spans="2:9" ht="12.75">
      <c r="B205" s="8">
        <v>44835</v>
      </c>
      <c r="C205" s="14">
        <f t="shared" si="13"/>
        <v>54416.79646830376</v>
      </c>
      <c r="D205" s="10">
        <f t="shared" si="12"/>
        <v>150</v>
      </c>
      <c r="F205" s="14"/>
      <c r="G205" s="9">
        <f t="shared" si="14"/>
        <v>128.33812094830532</v>
      </c>
      <c r="H205" s="17">
        <f t="shared" si="15"/>
        <v>437.9955342735963</v>
      </c>
      <c r="I205" s="17">
        <f t="shared" si="16"/>
        <v>1.1687875659362357</v>
      </c>
    </row>
    <row r="206" spans="2:9" ht="12.75">
      <c r="B206" s="8">
        <v>44866</v>
      </c>
      <c r="C206" s="14">
        <f t="shared" si="13"/>
        <v>54839.63045064527</v>
      </c>
      <c r="D206" s="10">
        <f t="shared" si="12"/>
        <v>150</v>
      </c>
      <c r="F206" s="14"/>
      <c r="G206" s="9">
        <f t="shared" si="14"/>
        <v>128.97981155304683</v>
      </c>
      <c r="H206" s="17">
        <f t="shared" si="15"/>
        <v>439.16432183953253</v>
      </c>
      <c r="I206" s="17">
        <f t="shared" si="16"/>
        <v>1.1629727024241152</v>
      </c>
    </row>
    <row r="207" spans="2:9" ht="12.75">
      <c r="B207" s="8">
        <v>44896</v>
      </c>
      <c r="C207" s="14">
        <f t="shared" si="13"/>
        <v>55264.578602898495</v>
      </c>
      <c r="D207" s="10">
        <f t="shared" si="12"/>
        <v>150</v>
      </c>
      <c r="E207" s="13">
        <f>C207*$C$6</f>
        <v>1105.29157205797</v>
      </c>
      <c r="F207" s="14">
        <f>-0.2*E207</f>
        <v>-221.05831441159398</v>
      </c>
      <c r="G207" s="9">
        <f t="shared" si="14"/>
        <v>129.62471061081206</v>
      </c>
      <c r="H207" s="17">
        <f t="shared" si="15"/>
        <v>440.32729454195663</v>
      </c>
      <c r="I207" s="17">
        <f t="shared" si="16"/>
        <v>9.684045319313256</v>
      </c>
    </row>
    <row r="208" spans="1:9" ht="12.75">
      <c r="A208">
        <v>16</v>
      </c>
      <c r="B208" s="8">
        <v>44927</v>
      </c>
      <c r="C208" s="14">
        <f t="shared" si="13"/>
        <v>56580.30591984759</v>
      </c>
      <c r="D208" s="10">
        <f aca="true" t="shared" si="17" ref="D208:D231">$C$3</f>
        <v>150</v>
      </c>
      <c r="E208" s="13"/>
      <c r="F208" s="14"/>
      <c r="G208" s="9">
        <f t="shared" si="14"/>
        <v>130.2728341638661</v>
      </c>
      <c r="H208" s="17">
        <f t="shared" si="15"/>
        <v>450.0113398612699</v>
      </c>
      <c r="I208" s="17">
        <f t="shared" si="16"/>
        <v>1.1514296204788155</v>
      </c>
    </row>
    <row r="209" spans="2:9" ht="12.75">
      <c r="B209" s="8">
        <v>44958</v>
      </c>
      <c r="C209" s="14">
        <f aca="true" t="shared" si="18" ref="C209:C232">SUM(C208:F208)*(1+$C$5)</f>
        <v>57013.95744944682</v>
      </c>
      <c r="D209" s="10">
        <f t="shared" si="17"/>
        <v>150</v>
      </c>
      <c r="F209" s="14"/>
      <c r="G209" s="9">
        <f aca="true" t="shared" si="19" ref="G209:G232">G208*(1+$C$5)</f>
        <v>130.9241983346854</v>
      </c>
      <c r="H209" s="17">
        <f t="shared" si="15"/>
        <v>451.16276948174874</v>
      </c>
      <c r="I209" s="17">
        <f t="shared" si="16"/>
        <v>1.1457011149042942</v>
      </c>
    </row>
    <row r="210" spans="2:9" ht="12.75">
      <c r="B210" s="8">
        <v>44986</v>
      </c>
      <c r="C210" s="14">
        <f t="shared" si="18"/>
        <v>57449.77723669405</v>
      </c>
      <c r="D210" s="10">
        <f t="shared" si="17"/>
        <v>150</v>
      </c>
      <c r="F210" s="14"/>
      <c r="G210" s="9">
        <f t="shared" si="19"/>
        <v>131.57881932635883</v>
      </c>
      <c r="H210" s="17">
        <f t="shared" si="15"/>
        <v>452.308470596653</v>
      </c>
      <c r="I210" s="17">
        <f t="shared" si="16"/>
        <v>1.1400011093575066</v>
      </c>
    </row>
    <row r="211" spans="2:9" ht="12.75">
      <c r="B211" s="8">
        <v>45017</v>
      </c>
      <c r="C211" s="14">
        <f t="shared" si="18"/>
        <v>57887.77612287751</v>
      </c>
      <c r="D211" s="10">
        <f t="shared" si="17"/>
        <v>150</v>
      </c>
      <c r="F211" s="14"/>
      <c r="G211" s="9">
        <f t="shared" si="19"/>
        <v>132.23671342299062</v>
      </c>
      <c r="H211" s="17">
        <f t="shared" si="15"/>
        <v>453.44847170601054</v>
      </c>
      <c r="I211" s="17">
        <f t="shared" si="16"/>
        <v>1.1343294620472704</v>
      </c>
    </row>
    <row r="212" spans="2:9" ht="12.75">
      <c r="B212" s="8">
        <v>45047</v>
      </c>
      <c r="C212" s="14">
        <f t="shared" si="18"/>
        <v>58327.965003491896</v>
      </c>
      <c r="D212" s="10">
        <f t="shared" si="17"/>
        <v>150</v>
      </c>
      <c r="F212" s="14"/>
      <c r="G212" s="9">
        <f t="shared" si="19"/>
        <v>132.89789699010555</v>
      </c>
      <c r="H212" s="17">
        <f t="shared" si="15"/>
        <v>454.5828011680578</v>
      </c>
      <c r="I212" s="17">
        <f t="shared" si="16"/>
        <v>1.1286860318878313</v>
      </c>
    </row>
    <row r="213" spans="2:9" ht="12.75">
      <c r="B213" s="8">
        <v>45078</v>
      </c>
      <c r="C213" s="14">
        <f t="shared" si="18"/>
        <v>58770.35482850935</v>
      </c>
      <c r="D213" s="10">
        <f t="shared" si="17"/>
        <v>150</v>
      </c>
      <c r="F213" s="14"/>
      <c r="G213" s="9">
        <f t="shared" si="19"/>
        <v>133.56238647505606</v>
      </c>
      <c r="H213" s="17">
        <f t="shared" si="15"/>
        <v>455.7114871999456</v>
      </c>
      <c r="I213" s="17">
        <f t="shared" si="16"/>
        <v>1.1230706784953548</v>
      </c>
    </row>
    <row r="214" spans="2:9" ht="12.75">
      <c r="B214" s="8">
        <v>45108</v>
      </c>
      <c r="C214" s="14">
        <f t="shared" si="18"/>
        <v>59214.95660265189</v>
      </c>
      <c r="D214" s="10">
        <f t="shared" si="17"/>
        <v>150</v>
      </c>
      <c r="F214" s="14"/>
      <c r="G214" s="9">
        <f t="shared" si="19"/>
        <v>134.23019840743132</v>
      </c>
      <c r="H214" s="17">
        <f t="shared" si="15"/>
        <v>456.834557878441</v>
      </c>
      <c r="I214" s="17">
        <f t="shared" si="16"/>
        <v>1.1174832621844328</v>
      </c>
    </row>
    <row r="215" spans="2:9" ht="12.75">
      <c r="B215" s="8">
        <v>45139</v>
      </c>
      <c r="C215" s="14">
        <f t="shared" si="18"/>
        <v>59661.78138566514</v>
      </c>
      <c r="D215" s="10">
        <f t="shared" si="17"/>
        <v>150</v>
      </c>
      <c r="F215" s="14"/>
      <c r="G215" s="9">
        <f t="shared" si="19"/>
        <v>134.90134939946847</v>
      </c>
      <c r="H215" s="17">
        <f t="shared" si="15"/>
        <v>457.9520411406254</v>
      </c>
      <c r="I215" s="17">
        <f t="shared" si="16"/>
        <v>1.1119236439646096</v>
      </c>
    </row>
    <row r="216" spans="2:9" ht="12.75">
      <c r="B216" s="8">
        <v>45170</v>
      </c>
      <c r="C216" s="14">
        <f t="shared" si="18"/>
        <v>60110.84029259346</v>
      </c>
      <c r="D216" s="10">
        <f t="shared" si="17"/>
        <v>150</v>
      </c>
      <c r="F216" s="14"/>
      <c r="G216" s="9">
        <f t="shared" si="19"/>
        <v>135.5758561464658</v>
      </c>
      <c r="H216" s="17">
        <f t="shared" si="15"/>
        <v>459.06396478459</v>
      </c>
      <c r="I216" s="17">
        <f t="shared" si="16"/>
        <v>1.1063916855369251</v>
      </c>
    </row>
    <row r="217" spans="2:9" ht="12.75">
      <c r="B217" s="8">
        <v>45200</v>
      </c>
      <c r="C217" s="14">
        <f t="shared" si="18"/>
        <v>60562.14449405642</v>
      </c>
      <c r="D217" s="10">
        <f t="shared" si="17"/>
        <v>150</v>
      </c>
      <c r="F217" s="14"/>
      <c r="G217" s="9">
        <f t="shared" si="19"/>
        <v>136.25373542719814</v>
      </c>
      <c r="H217" s="17">
        <f aca="true" t="shared" si="20" ref="H217:H232">H216+I216</f>
        <v>460.17035647012693</v>
      </c>
      <c r="I217" s="17">
        <f t="shared" si="16"/>
        <v>1.1008872492904729</v>
      </c>
    </row>
    <row r="218" spans="2:9" ht="12.75">
      <c r="B218" s="8">
        <v>45231</v>
      </c>
      <c r="C218" s="14">
        <f t="shared" si="18"/>
        <v>61015.705216526694</v>
      </c>
      <c r="D218" s="10">
        <f t="shared" si="17"/>
        <v>150</v>
      </c>
      <c r="F218" s="14"/>
      <c r="G218" s="9">
        <f t="shared" si="19"/>
        <v>136.93500410433413</v>
      </c>
      <c r="H218" s="17">
        <f t="shared" si="20"/>
        <v>461.2712437194174</v>
      </c>
      <c r="I218" s="17">
        <f t="shared" si="16"/>
        <v>1.095410198298978</v>
      </c>
    </row>
    <row r="219" spans="2:9" ht="12.75">
      <c r="B219" s="8">
        <v>45261</v>
      </c>
      <c r="C219" s="14">
        <f t="shared" si="18"/>
        <v>61471.533742609325</v>
      </c>
      <c r="D219" s="10">
        <f t="shared" si="17"/>
        <v>150</v>
      </c>
      <c r="E219" s="13">
        <f>C219*$C$6</f>
        <v>1229.4306748521865</v>
      </c>
      <c r="F219" s="14">
        <f>-0.2*E219</f>
        <v>-245.8861349704373</v>
      </c>
      <c r="G219" s="9">
        <f t="shared" si="19"/>
        <v>137.6196791248558</v>
      </c>
      <c r="H219" s="17">
        <f t="shared" si="20"/>
        <v>462.36665391771635</v>
      </c>
      <c r="I219" s="17">
        <f t="shared" si="16"/>
        <v>10.023498700361701</v>
      </c>
    </row>
    <row r="220" spans="1:9" ht="12.75">
      <c r="A220">
        <v>17</v>
      </c>
      <c r="B220" s="8">
        <v>45292</v>
      </c>
      <c r="C220" s="14">
        <f t="shared" si="18"/>
        <v>62918.10367390352</v>
      </c>
      <c r="D220" s="10">
        <f t="shared" si="17"/>
        <v>150</v>
      </c>
      <c r="E220" s="13"/>
      <c r="F220" s="14"/>
      <c r="G220" s="9">
        <f t="shared" si="19"/>
        <v>138.30777752048004</v>
      </c>
      <c r="H220" s="17">
        <f t="shared" si="20"/>
        <v>472.39015261807805</v>
      </c>
      <c r="I220" s="17">
        <f aca="true" t="shared" si="21" ref="I220:I231">D220/G220+E220/G220</f>
        <v>1.0845377077784988</v>
      </c>
    </row>
    <row r="221" spans="2:9" ht="12.75">
      <c r="B221" s="8">
        <v>45323</v>
      </c>
      <c r="C221" s="14">
        <f t="shared" si="18"/>
        <v>63383.44419227303</v>
      </c>
      <c r="D221" s="10">
        <f t="shared" si="17"/>
        <v>150</v>
      </c>
      <c r="F221" s="14"/>
      <c r="G221" s="9">
        <f t="shared" si="19"/>
        <v>138.99931640808242</v>
      </c>
      <c r="H221" s="17">
        <f t="shared" si="20"/>
        <v>473.47469032585656</v>
      </c>
      <c r="I221" s="17">
        <f t="shared" si="21"/>
        <v>1.079141997789551</v>
      </c>
    </row>
    <row r="222" spans="2:9" ht="12.75">
      <c r="B222" s="8">
        <v>45352</v>
      </c>
      <c r="C222" s="14">
        <f t="shared" si="18"/>
        <v>63851.111413234394</v>
      </c>
      <c r="D222" s="10">
        <f t="shared" si="17"/>
        <v>150</v>
      </c>
      <c r="F222" s="14"/>
      <c r="G222" s="9">
        <f t="shared" si="19"/>
        <v>139.69431299012282</v>
      </c>
      <c r="H222" s="17">
        <f t="shared" si="20"/>
        <v>474.55383232364613</v>
      </c>
      <c r="I222" s="17">
        <f t="shared" si="21"/>
        <v>1.0737731321289066</v>
      </c>
    </row>
    <row r="223" spans="1:9" ht="12.75">
      <c r="A223" t="s">
        <v>7</v>
      </c>
      <c r="B223" s="8">
        <v>45383</v>
      </c>
      <c r="C223" s="14">
        <f t="shared" si="18"/>
        <v>64321.11697030056</v>
      </c>
      <c r="D223" s="10">
        <f t="shared" si="17"/>
        <v>150</v>
      </c>
      <c r="F223" s="14"/>
      <c r="G223" s="9">
        <f t="shared" si="19"/>
        <v>140.39278455507343</v>
      </c>
      <c r="H223" s="17">
        <f t="shared" si="20"/>
        <v>475.62760545577504</v>
      </c>
      <c r="I223" s="17">
        <f t="shared" si="21"/>
        <v>1.0684309772426932</v>
      </c>
    </row>
    <row r="224" spans="1:9" ht="12.75">
      <c r="A224" t="s">
        <v>8</v>
      </c>
      <c r="B224" s="8">
        <v>45413</v>
      </c>
      <c r="C224" s="14">
        <f t="shared" si="18"/>
        <v>64793.47255515205</v>
      </c>
      <c r="D224" s="10">
        <f t="shared" si="17"/>
        <v>150</v>
      </c>
      <c r="F224" s="14"/>
      <c r="G224" s="9">
        <f t="shared" si="19"/>
        <v>141.09474847784878</v>
      </c>
      <c r="H224" s="17">
        <f t="shared" si="20"/>
        <v>476.69603643301775</v>
      </c>
      <c r="I224" s="17">
        <f t="shared" si="21"/>
        <v>1.063115400241486</v>
      </c>
    </row>
    <row r="225" spans="2:9" ht="12.75">
      <c r="B225" s="8">
        <v>45444</v>
      </c>
      <c r="C225" s="14">
        <f t="shared" si="18"/>
        <v>65268.189917927804</v>
      </c>
      <c r="D225" s="10">
        <f t="shared" si="17"/>
        <v>150</v>
      </c>
      <c r="F225" s="14"/>
      <c r="G225" s="9">
        <f t="shared" si="19"/>
        <v>141.800222220238</v>
      </c>
      <c r="H225" s="17">
        <f t="shared" si="20"/>
        <v>477.75915183325924</v>
      </c>
      <c r="I225" s="17">
        <f t="shared" si="21"/>
        <v>1.0578262688970013</v>
      </c>
    </row>
    <row r="226" spans="2:9" ht="12.75">
      <c r="B226" s="8">
        <v>45474</v>
      </c>
      <c r="C226" s="14">
        <f t="shared" si="18"/>
        <v>65745.28086751743</v>
      </c>
      <c r="D226" s="10">
        <f t="shared" si="17"/>
        <v>150</v>
      </c>
      <c r="F226" s="14"/>
      <c r="G226" s="9">
        <f t="shared" si="19"/>
        <v>142.50922333133917</v>
      </c>
      <c r="H226" s="17">
        <f t="shared" si="20"/>
        <v>478.8169781021562</v>
      </c>
      <c r="I226" s="17">
        <f t="shared" si="21"/>
        <v>1.0525634516388072</v>
      </c>
    </row>
    <row r="227" spans="2:9" ht="12.75">
      <c r="B227" s="8">
        <v>45505</v>
      </c>
      <c r="C227" s="14">
        <f t="shared" si="18"/>
        <v>66224.757271855</v>
      </c>
      <c r="D227" s="10">
        <f t="shared" si="17"/>
        <v>150</v>
      </c>
      <c r="F227" s="14"/>
      <c r="G227" s="9">
        <f t="shared" si="19"/>
        <v>143.22176944799585</v>
      </c>
      <c r="H227" s="17">
        <f t="shared" si="20"/>
        <v>479.86954155379505</v>
      </c>
      <c r="I227" s="17">
        <f t="shared" si="21"/>
        <v>1.0473268175510522</v>
      </c>
    </row>
    <row r="228" spans="2:9" ht="12.75">
      <c r="B228" s="8">
        <v>45536</v>
      </c>
      <c r="C228" s="14">
        <f t="shared" si="18"/>
        <v>66706.63105821428</v>
      </c>
      <c r="D228" s="10">
        <f t="shared" si="17"/>
        <v>150</v>
      </c>
      <c r="F228" s="14"/>
      <c r="G228" s="9">
        <f t="shared" si="19"/>
        <v>143.9378782952358</v>
      </c>
      <c r="H228" s="17">
        <f t="shared" si="20"/>
        <v>480.9168683713461</v>
      </c>
      <c r="I228" s="17">
        <f t="shared" si="21"/>
        <v>1.0421162363692063</v>
      </c>
    </row>
    <row r="229" spans="2:9" ht="12.75">
      <c r="B229" s="8">
        <v>45566</v>
      </c>
      <c r="C229" s="14">
        <f t="shared" si="18"/>
        <v>67190.91421350534</v>
      </c>
      <c r="D229" s="10">
        <f t="shared" si="17"/>
        <v>150</v>
      </c>
      <c r="F229" s="14"/>
      <c r="G229" s="9">
        <f t="shared" si="19"/>
        <v>144.65756768671196</v>
      </c>
      <c r="H229" s="17">
        <f t="shared" si="20"/>
        <v>481.9589846077153</v>
      </c>
      <c r="I229" s="17">
        <f t="shared" si="21"/>
        <v>1.0369315784768223</v>
      </c>
    </row>
    <row r="230" spans="2:9" ht="12.75">
      <c r="B230" s="8">
        <v>45597</v>
      </c>
      <c r="C230" s="14">
        <f t="shared" si="18"/>
        <v>67677.61878457286</v>
      </c>
      <c r="D230" s="10">
        <f t="shared" si="17"/>
        <v>150</v>
      </c>
      <c r="F230" s="14"/>
      <c r="G230" s="9">
        <f t="shared" si="19"/>
        <v>145.3808555251455</v>
      </c>
      <c r="H230" s="17">
        <f t="shared" si="20"/>
        <v>482.9959161861921</v>
      </c>
      <c r="I230" s="17">
        <f t="shared" si="21"/>
        <v>1.0317727149023108</v>
      </c>
    </row>
    <row r="231" spans="2:9" ht="12.75">
      <c r="B231" s="8">
        <v>45627</v>
      </c>
      <c r="C231" s="14">
        <f t="shared" si="18"/>
        <v>68166.75687849571</v>
      </c>
      <c r="D231" s="10">
        <f t="shared" si="17"/>
        <v>150</v>
      </c>
      <c r="E231" s="13">
        <f>C231*$C$6</f>
        <v>1363.3351375699142</v>
      </c>
      <c r="F231" s="14">
        <f>-0.2*E231</f>
        <v>-272.6670275139829</v>
      </c>
      <c r="G231" s="9">
        <f t="shared" si="19"/>
        <v>146.10775980277123</v>
      </c>
      <c r="H231" s="17">
        <f t="shared" si="20"/>
        <v>484.02768890109445</v>
      </c>
      <c r="I231" s="17">
        <f t="shared" si="21"/>
        <v>10.357664367811427</v>
      </c>
    </row>
    <row r="232" spans="2:9" ht="12.75">
      <c r="B232" s="8">
        <v>45658</v>
      </c>
      <c r="C232" s="14">
        <f t="shared" si="18"/>
        <v>69754.4621134944</v>
      </c>
      <c r="D232" s="10"/>
      <c r="E232" s="13"/>
      <c r="G232" s="9">
        <f t="shared" si="19"/>
        <v>146.83829860178506</v>
      </c>
      <c r="H232" s="17">
        <f t="shared" si="20"/>
        <v>494.3853532689059</v>
      </c>
      <c r="I232" s="17"/>
    </row>
    <row r="233" ht="12.75">
      <c r="B233" s="8"/>
    </row>
    <row r="234" ht="12.75">
      <c r="B234" s="8"/>
    </row>
    <row r="235" ht="12.75">
      <c r="B235" s="8" t="s">
        <v>29</v>
      </c>
    </row>
    <row r="236" spans="2:3" ht="12.75">
      <c r="B236" s="8" t="s">
        <v>30</v>
      </c>
      <c r="C236" s="14">
        <f>C232</f>
        <v>69754.4621134944</v>
      </c>
    </row>
    <row r="237" spans="2:3" ht="12.75">
      <c r="B237" s="8" t="s">
        <v>31</v>
      </c>
      <c r="C237" s="18">
        <f>H232</f>
        <v>494.3853532689059</v>
      </c>
    </row>
    <row r="238" spans="2:3" ht="12.75">
      <c r="B238" s="8" t="s">
        <v>28</v>
      </c>
      <c r="C238" s="14">
        <f>SUM(D16:D231)/C237</f>
        <v>65.53592210159391</v>
      </c>
    </row>
    <row r="239" ht="12.75">
      <c r="B239" s="8"/>
    </row>
    <row r="240" ht="12.75">
      <c r="B240" s="8" t="s">
        <v>37</v>
      </c>
    </row>
    <row r="241" ht="12.75">
      <c r="B241" s="8"/>
    </row>
    <row r="242" spans="2:3" ht="12.75">
      <c r="B242" s="8" t="s">
        <v>33</v>
      </c>
      <c r="C242" s="14">
        <f>C237*C238</f>
        <v>32400.000000000004</v>
      </c>
    </row>
    <row r="243" spans="2:3" ht="12.75">
      <c r="B243" s="8" t="s">
        <v>34</v>
      </c>
      <c r="C243" s="14">
        <f>C236-C242</f>
        <v>37354.4621134944</v>
      </c>
    </row>
    <row r="244" spans="2:3" ht="12.75">
      <c r="B244" s="8" t="s">
        <v>26</v>
      </c>
      <c r="C244" s="14">
        <f>C243/2*0.4</f>
        <v>7470.892422698881</v>
      </c>
    </row>
    <row r="245" ht="12.75">
      <c r="B245" s="8"/>
    </row>
    <row r="246" spans="2:5" ht="12.75">
      <c r="B246" s="8"/>
      <c r="C246" s="23">
        <f>C242+C243-C244</f>
        <v>62283.56969079552</v>
      </c>
      <c r="E246" s="19" t="s">
        <v>32</v>
      </c>
    </row>
    <row r="247" ht="12.75">
      <c r="B247" s="8"/>
    </row>
    <row r="248" ht="12.75">
      <c r="B248" s="8" t="s">
        <v>36</v>
      </c>
    </row>
    <row r="249" ht="12.75">
      <c r="B249" s="8"/>
    </row>
    <row r="250" spans="2:3" ht="12.75">
      <c r="B250" s="8" t="s">
        <v>33</v>
      </c>
      <c r="C250" s="14">
        <f>C242</f>
        <v>32400.000000000004</v>
      </c>
    </row>
    <row r="251" spans="2:3" ht="12.75">
      <c r="B251" s="8" t="s">
        <v>34</v>
      </c>
      <c r="C251" s="14">
        <f>C243</f>
        <v>37354.4621134944</v>
      </c>
    </row>
    <row r="252" spans="2:3" ht="12.75">
      <c r="B252" s="8" t="s">
        <v>26</v>
      </c>
      <c r="C252" s="14">
        <f>C251/2*resp!G257</f>
        <v>2801.5846585120803</v>
      </c>
    </row>
    <row r="253" ht="12.75">
      <c r="B253" s="8"/>
    </row>
    <row r="254" spans="2:5" ht="12.75">
      <c r="B254" s="8"/>
      <c r="C254" s="23">
        <f>C250+C251-C252</f>
        <v>66952.87745498233</v>
      </c>
      <c r="E254" s="19" t="s">
        <v>35</v>
      </c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</dc:creator>
  <cp:keywords/>
  <dc:description/>
  <cp:lastModifiedBy>own</cp:lastModifiedBy>
  <dcterms:created xsi:type="dcterms:W3CDTF">2007-07-15T01:26:38Z</dcterms:created>
  <dcterms:modified xsi:type="dcterms:W3CDTF">2007-11-11T02:35:32Z</dcterms:modified>
  <cp:category/>
  <cp:version/>
  <cp:contentType/>
  <cp:contentStatus/>
</cp:coreProperties>
</file>